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0" windowWidth="18600" windowHeight="11895" tabRatio="807" activeTab="1"/>
  </bookViews>
  <sheets>
    <sheet name="АИС СГО" sheetId="1" r:id="rId1"/>
    <sheet name="Шаблон СГО справка" sheetId="2" r:id="rId2"/>
  </sheets>
  <definedNames>
    <definedName name="_xlnm.Print_Titles" localSheetId="0">'АИС СГО'!$9:$9</definedName>
  </definedNames>
  <calcPr fullCalcOnLoad="1"/>
</workbook>
</file>

<file path=xl/sharedStrings.xml><?xml version="1.0" encoding="utf-8"?>
<sst xmlns="http://schemas.openxmlformats.org/spreadsheetml/2006/main" count="520" uniqueCount="166">
  <si>
    <t>ОУ</t>
  </si>
  <si>
    <t>% учеников, у которых введен хотя бы один родитель</t>
  </si>
  <si>
    <t>Кол-во КТП</t>
  </si>
  <si>
    <t>Кол-во уроков в недельном расписании</t>
  </si>
  <si>
    <t>% выставлен-ных итоговых оценок</t>
  </si>
  <si>
    <t>% заполненного домашнего задания</t>
  </si>
  <si>
    <t>% заполненных тем уроков за проведенный период</t>
  </si>
  <si>
    <t>Кол-во учителей               по  ОШ 1</t>
  </si>
  <si>
    <t>Кол-во учеников  по ОШ 1</t>
  </si>
  <si>
    <t>Кол-во классов              по ОШ 1</t>
  </si>
  <si>
    <t>Наличие календарно-тематического планирования (КТП) для каждого педагога в частности</t>
  </si>
  <si>
    <t>Метод оценки</t>
  </si>
  <si>
    <t>Наличие сведений об оценках и посещаемости уроков за рассматриваемый период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</si>
  <si>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</si>
  <si>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аттестации обучающихся за рассматриваемый период (%)</t>
  </si>
  <si>
    <t>№ п/п</t>
  </si>
  <si>
    <t>Посещаемость родителями электронного дневника</t>
  </si>
  <si>
    <t>Значение критериев (0-2)</t>
  </si>
  <si>
    <t>Кол-во учителей в ЭЖ</t>
  </si>
  <si>
    <t>Наличие информации об учителях, учащихся, родителях</t>
  </si>
  <si>
    <t>Значение критериев         (0-2)</t>
  </si>
  <si>
    <t>Кол-во учеников в ЭЖ</t>
  </si>
  <si>
    <t>Кол-во классов в ЭЖ</t>
  </si>
  <si>
    <t>Значение критериев (0-1)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</si>
  <si>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</si>
  <si>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% обратившихся родителей</t>
  </si>
  <si>
    <t>Кол-во оценок</t>
  </si>
  <si>
    <t>Кол-во внешнего обращения к системе родителей</t>
  </si>
  <si>
    <t>III. Статистика посещений родителями (законными представителями) ЭД</t>
  </si>
  <si>
    <t>Значение критериев         (0-1)</t>
  </si>
  <si>
    <t>Кол-во родителей в ЭЖ</t>
  </si>
  <si>
    <t>Среднее кол-во оценок на 1 ученика за месяц по предмету</t>
  </si>
  <si>
    <t xml:space="preserve">Количество пропусков </t>
  </si>
  <si>
    <t>Итого (макс 8 баллов)</t>
  </si>
  <si>
    <t>Сумма баллов (макс 17 баллов)</t>
  </si>
  <si>
    <t>Итого              (макс 7 баллов)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</si>
  <si>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</si>
  <si>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Процент информационной наполняемости</t>
  </si>
  <si>
    <t>ЗВО</t>
  </si>
  <si>
    <t>ПВО</t>
  </si>
  <si>
    <t>Общее кол-во часов по тарификации</t>
  </si>
  <si>
    <t>% соотношение</t>
  </si>
  <si>
    <t>Округ</t>
  </si>
  <si>
    <t xml:space="preserve"> </t>
  </si>
  <si>
    <t>ЦВО</t>
  </si>
  <si>
    <t>КВО</t>
  </si>
  <si>
    <t>Кол-во внешнего обращения к системе учащихся</t>
  </si>
  <si>
    <t>% обратившихся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</si>
  <si>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</si>
  <si>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</si>
  <si>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</si>
  <si>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</si>
  <si>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</si>
  <si>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</si>
  <si>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</si>
  <si>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</si>
  <si>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</si>
  <si>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</si>
  <si>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</si>
  <si>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</si>
  <si>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</si>
  <si>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</si>
  <si>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</si>
  <si>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</si>
  <si>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</si>
  <si>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</si>
  <si>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</si>
  <si>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</si>
  <si>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</si>
  <si>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</si>
  <si>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</si>
  <si>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</si>
  <si>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</si>
  <si>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</si>
  <si>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</si>
  <si>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</si>
  <si>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</si>
  <si>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</si>
  <si>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</si>
  <si>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</si>
  <si>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</si>
  <si>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</si>
  <si>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</si>
  <si>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</si>
  <si>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</si>
  <si>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</si>
  <si>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</si>
  <si>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</si>
  <si>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</si>
  <si>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</si>
  <si>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</si>
  <si>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</si>
  <si>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</si>
  <si>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</si>
  <si>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</si>
  <si>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</si>
  <si>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</si>
  <si>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</si>
  <si>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</si>
  <si>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</si>
  <si>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</si>
  <si>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</si>
  <si>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</si>
  <si>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</si>
  <si>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</si>
  <si>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</si>
  <si>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</si>
  <si>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</si>
  <si>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</si>
  <si>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</si>
  <si>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</si>
  <si>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</si>
  <si>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</si>
  <si>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</si>
  <si>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</si>
  <si>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</si>
  <si>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</si>
  <si>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</si>
  <si>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</si>
  <si>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</si>
  <si>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</si>
  <si>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</si>
  <si>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</si>
  <si>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</si>
  <si>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</si>
  <si>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</si>
  <si>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</si>
  <si>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</si>
  <si>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</si>
  <si>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</si>
  <si>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</si>
  <si>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</si>
  <si>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</si>
  <si>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</si>
  <si>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</si>
  <si>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</si>
  <si>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</si>
  <si>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</si>
  <si>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</si>
  <si>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нет стат</t>
  </si>
  <si>
    <t>-</t>
  </si>
  <si>
    <t>Значение критериев 
(0-1)</t>
  </si>
  <si>
    <t>1. МБОУ О(С)ОШ №3 - Вечерняя школа, количество КТП малое согласно учебного плана, обращение родителей отсутствуют
2. МБОУ ООШ №7, МБОУ ООШ №79, МБОУ ООШ №81- Основные общеобразовательные школы, возможно малое количество КТП в соответствии с учебным планом
3. МАОУ СОШ №99 - новая ОО зарегестрированна в системе в 2016 г., еще не предоставленна статистическая информация ОШ и ведется наполнение КТП</t>
  </si>
  <si>
    <t>Отчёт по ведению электронных журналов и дневников</t>
  </si>
  <si>
    <r>
      <t>Управление образования:</t>
    </r>
    <r>
      <rPr>
        <sz val="8"/>
        <color indexed="8"/>
        <rFont val="Arial"/>
        <family val="2"/>
      </rPr>
      <t> УО г. Краснодар</t>
    </r>
  </si>
  <si>
    <r>
      <t>Учебный год:</t>
    </r>
    <r>
      <rPr>
        <sz val="8"/>
        <color indexed="8"/>
        <rFont val="Arial"/>
        <family val="2"/>
      </rPr>
      <t> 2015/2016</t>
    </r>
  </si>
  <si>
    <r>
      <t>Дата начала:</t>
    </r>
    <r>
      <rPr>
        <sz val="8"/>
        <color indexed="8"/>
        <rFont val="Arial"/>
        <family val="2"/>
      </rPr>
      <t> 11.01.2016</t>
    </r>
  </si>
  <si>
    <t>№
п/п</t>
  </si>
  <si>
    <t>ОО</t>
  </si>
  <si>
    <t>Кол-во
учителей</t>
  </si>
  <si>
    <t>Кол-во
учащихся</t>
  </si>
  <si>
    <t>Кол-во
классов</t>
  </si>
  <si>
    <t>Кол-во
родителей</t>
  </si>
  <si>
    <t>% учащихся, у
которых
введён хотя
бы один
родитель</t>
  </si>
  <si>
    <t>Кол-во уроков 
в недельном
расписании</t>
  </si>
  <si>
    <t>% выставлен-
ных итоговых
оценок</t>
  </si>
  <si>
    <t>Количество
оценок</t>
  </si>
  <si>
    <t>Количество
пропусков</t>
  </si>
  <si>
    <t>% заполнен-
ных тем
уроков за
проведенный
период</t>
  </si>
  <si>
    <t>%
заполненного
домашнего
задания</t>
  </si>
  <si>
    <t>Количество
внешних
обращений к
системе
родителей</t>
  </si>
  <si>
    <t>Количество
внешних
обращений к
системе
учащихся</t>
  </si>
  <si>
    <r>
      <t xml:space="preserve">© </t>
    </r>
    <r>
      <rPr>
        <i/>
        <sz val="8"/>
        <color indexed="8"/>
        <rFont val="Arial"/>
        <family val="2"/>
      </rPr>
      <t>Сетевой Город. Образование</t>
    </r>
    <r>
      <rPr>
        <sz val="8"/>
        <color indexed="8"/>
        <rFont val="Arial"/>
        <family val="2"/>
      </rPr>
      <t xml:space="preserve"> 3.0.27766</t>
    </r>
  </si>
  <si>
    <r>
      <t>Дата окончания:</t>
    </r>
    <r>
      <rPr>
        <sz val="8"/>
        <color indexed="8"/>
        <rFont val="Arial"/>
        <family val="2"/>
      </rPr>
      <t> 24.02.2016</t>
    </r>
  </si>
  <si>
    <t>Состояние на 24.02.2016 14:48:57</t>
  </si>
  <si>
    <t>Таблица мониторинга электронных журналов и дневников за III четверть с 25.01 по 25.02  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</si>
</sst>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##"/>
    <numFmt numFmtId="165" formatCode="0.0%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0"/>
      <name val="Arial Unicode MS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11111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111111"/>
      <name val="Arial"/>
      <family val="2"/>
    </font>
    <font>
      <i/>
      <sz val="8"/>
      <color theme="1"/>
      <name val="Arial"/>
      <family val="2"/>
    </font>
    <font>
      <sz val="12"/>
      <color rgb="FF111111"/>
      <name val="Arial"/>
      <family val="2"/>
    </font>
    <font>
      <b/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2" fillId="2" borderId="0" applyNumberFormat="0" applyBorder="0" applyAlignment="0" applyProtection="0"/>
    <xf numFmtId="0" fontId="0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4" borderId="0" applyNumberFormat="0" applyBorder="0" applyAlignment="0" applyProtection="0"/>
    <xf numFmtId="0" fontId="62" fillId="4" borderId="0" applyNumberFormat="0" applyBorder="0" applyAlignment="0" applyProtection="0"/>
    <xf numFmtId="0" fontId="0" fillId="5" borderId="0" applyNumberFormat="0" applyBorder="0" applyAlignment="0" applyProtection="0"/>
    <xf numFmtId="0" fontId="62" fillId="5" borderId="0" applyNumberFormat="0" applyBorder="0" applyAlignment="0" applyProtection="0"/>
    <xf numFmtId="0" fontId="0" fillId="6" borderId="0" applyNumberFormat="0" applyBorder="0" applyAlignment="0" applyProtection="0"/>
    <xf numFmtId="0" fontId="62" fillId="6" borderId="0" applyNumberFormat="0" applyBorder="0" applyAlignment="0" applyProtection="0"/>
    <xf numFmtId="0" fontId="0" fillId="7" borderId="0" applyNumberFormat="0" applyBorder="0" applyAlignment="0" applyProtection="0"/>
    <xf numFmtId="0" fontId="62" fillId="7" borderId="0" applyNumberFormat="0" applyBorder="0" applyAlignment="0" applyProtection="0"/>
    <xf numFmtId="0" fontId="0" fillId="8" borderId="0" applyNumberFormat="0" applyBorder="0" applyAlignment="0" applyProtection="0"/>
    <xf numFmtId="0" fontId="62" fillId="8" borderId="0" applyNumberFormat="0" applyBorder="0" applyAlignment="0" applyProtection="0"/>
    <xf numFmtId="0" fontId="0" fillId="9" borderId="0" applyNumberFormat="0" applyBorder="0" applyAlignment="0" applyProtection="0"/>
    <xf numFmtId="0" fontId="62" fillId="9" borderId="0" applyNumberFormat="0" applyBorder="0" applyAlignment="0" applyProtection="0"/>
    <xf numFmtId="0" fontId="0" fillId="10" borderId="0" applyNumberFormat="0" applyBorder="0" applyAlignment="0" applyProtection="0"/>
    <xf numFmtId="0" fontId="62" fillId="10" borderId="0" applyNumberFormat="0" applyBorder="0" applyAlignment="0" applyProtection="0"/>
    <xf numFmtId="0" fontId="0" fillId="11" borderId="0" applyNumberFormat="0" applyBorder="0" applyAlignment="0" applyProtection="0"/>
    <xf numFmtId="0" fontId="62" fillId="11" borderId="0" applyNumberFormat="0" applyBorder="0" applyAlignment="0" applyProtection="0"/>
    <xf numFmtId="0" fontId="0" fillId="12" borderId="0" applyNumberFormat="0" applyBorder="0" applyAlignment="0" applyProtection="0"/>
    <xf numFmtId="0" fontId="62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62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  <xf numFmtId="0" fontId="93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2" fillId="0" borderId="0" xfId="97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96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9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12" fillId="0" borderId="0" xfId="98" applyFont="1" applyBorder="1" applyAlignment="1">
      <alignment vertical="center"/>
      <protection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5" fillId="0" borderId="0" xfId="0" applyFont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1" fontId="95" fillId="0" borderId="12" xfId="0" applyNumberFormat="1" applyFont="1" applyBorder="1" applyAlignment="1">
      <alignment horizontal="center" vertical="center"/>
    </xf>
    <xf numFmtId="9" fontId="1" fillId="3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left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/>
    </xf>
    <xf numFmtId="0" fontId="90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18" fillId="37" borderId="0" xfId="0" applyFont="1" applyFill="1" applyBorder="1" applyAlignment="1">
      <alignment horizontal="center" vertical="center"/>
    </xf>
    <xf numFmtId="1" fontId="95" fillId="37" borderId="12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98" applyNumberFormat="1" applyFont="1" applyBorder="1" applyAlignment="1">
      <alignment vertical="center"/>
      <protection/>
    </xf>
    <xf numFmtId="1" fontId="0" fillId="0" borderId="0" xfId="0" applyNumberFormat="1" applyBorder="1" applyAlignment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0" fontId="0" fillId="37" borderId="0" xfId="0" applyFill="1" applyBorder="1" applyAlignment="1">
      <alignment/>
    </xf>
    <xf numFmtId="0" fontId="18" fillId="37" borderId="0" xfId="0" applyFont="1" applyFill="1" applyAlignment="1">
      <alignment horizontal="center" vertical="center"/>
    </xf>
    <xf numFmtId="9" fontId="18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5" fillId="37" borderId="12" xfId="0" applyFont="1" applyFill="1" applyBorder="1" applyAlignment="1">
      <alignment horizontal="center"/>
    </xf>
    <xf numFmtId="9" fontId="18" fillId="37" borderId="0" xfId="0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4" fillId="37" borderId="0" xfId="0" applyNumberFormat="1" applyFont="1" applyFill="1" applyBorder="1" applyAlignment="1" applyProtection="1">
      <alignment horizontal="center" vertical="center" wrapText="1"/>
      <protection/>
    </xf>
    <xf numFmtId="0" fontId="14" fillId="37" borderId="0" xfId="0" applyNumberFormat="1" applyFont="1" applyFill="1" applyBorder="1" applyAlignment="1" applyProtection="1">
      <alignment horizontal="left" vertical="center" wrapText="1"/>
      <protection/>
    </xf>
    <xf numFmtId="0" fontId="14" fillId="37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96" applyFont="1" applyFill="1" applyBorder="1" applyAlignment="1" applyProtection="1">
      <alignment horizontal="center" vertical="center" wrapText="1"/>
      <protection/>
    </xf>
    <xf numFmtId="164" fontId="14" fillId="37" borderId="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98" applyFont="1" applyFill="1" applyBorder="1" applyAlignment="1">
      <alignment vertical="center"/>
      <protection/>
    </xf>
    <xf numFmtId="1" fontId="12" fillId="37" borderId="0" xfId="98" applyNumberFormat="1" applyFont="1" applyFill="1" applyBorder="1" applyAlignment="1">
      <alignment vertical="center"/>
      <protection/>
    </xf>
    <xf numFmtId="2" fontId="9" fillId="37" borderId="0" xfId="0" applyNumberFormat="1" applyFont="1" applyFill="1" applyBorder="1" applyAlignment="1">
      <alignment horizontal="center" vertical="center"/>
    </xf>
    <xf numFmtId="1" fontId="9" fillId="37" borderId="0" xfId="0" applyNumberFormat="1" applyFont="1" applyFill="1" applyBorder="1" applyAlignment="1" applyProtection="1">
      <alignment horizontal="center" vertical="center" wrapText="1"/>
      <protection/>
    </xf>
    <xf numFmtId="1" fontId="10" fillId="37" borderId="0" xfId="0" applyNumberFormat="1" applyFont="1" applyFill="1" applyBorder="1" applyAlignment="1">
      <alignment horizontal="center" vertical="center"/>
    </xf>
    <xf numFmtId="165" fontId="9" fillId="37" borderId="0" xfId="0" applyNumberFormat="1" applyFont="1" applyFill="1" applyBorder="1" applyAlignment="1">
      <alignment horizontal="center" vertical="center"/>
    </xf>
    <xf numFmtId="0" fontId="95" fillId="37" borderId="0" xfId="0" applyFont="1" applyFill="1" applyAlignment="1">
      <alignment horizontal="center" vertical="center"/>
    </xf>
    <xf numFmtId="0" fontId="94" fillId="37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96" applyFont="1" applyFill="1" applyBorder="1" applyAlignment="1" applyProtection="1">
      <alignment horizontal="center" vertical="center" wrapText="1"/>
      <protection/>
    </xf>
    <xf numFmtId="0" fontId="96" fillId="0" borderId="14" xfId="0" applyFont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10" fontId="19" fillId="0" borderId="14" xfId="0" applyNumberFormat="1" applyFont="1" applyBorder="1" applyAlignment="1">
      <alignment horizontal="center" vertical="center"/>
    </xf>
    <xf numFmtId="1" fontId="21" fillId="0" borderId="14" xfId="89" applyNumberFormat="1" applyFont="1" applyFill="1" applyBorder="1" applyAlignment="1">
      <alignment horizontal="center" wrapText="1"/>
      <protection/>
    </xf>
    <xf numFmtId="2" fontId="19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37" borderId="14" xfId="0" applyNumberFormat="1" applyFont="1" applyFill="1" applyBorder="1" applyAlignment="1">
      <alignment horizontal="center" wrapText="1"/>
    </xf>
    <xf numFmtId="1" fontId="13" fillId="0" borderId="14" xfId="0" applyNumberFormat="1" applyFont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9" fontId="22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37" borderId="14" xfId="0" applyFont="1" applyFill="1" applyBorder="1" applyAlignment="1">
      <alignment horizontal="center" vertical="center"/>
    </xf>
    <xf numFmtId="1" fontId="17" fillId="37" borderId="14" xfId="0" applyNumberFormat="1" applyFont="1" applyFill="1" applyBorder="1" applyAlignment="1">
      <alignment horizontal="center" wrapText="1"/>
    </xf>
    <xf numFmtId="0" fontId="13" fillId="37" borderId="14" xfId="0" applyNumberFormat="1" applyFont="1" applyFill="1" applyBorder="1" applyAlignment="1" applyProtection="1">
      <alignment horizontal="center" vertical="center"/>
      <protection/>
    </xf>
    <xf numFmtId="0" fontId="13" fillId="37" borderId="14" xfId="0" applyFont="1" applyFill="1" applyBorder="1" applyAlignment="1">
      <alignment horizontal="center" vertical="center"/>
    </xf>
    <xf numFmtId="3" fontId="9" fillId="37" borderId="14" xfId="0" applyNumberFormat="1" applyFont="1" applyFill="1" applyBorder="1" applyAlignment="1" applyProtection="1">
      <alignment horizontal="center" vertical="center"/>
      <protection/>
    </xf>
    <xf numFmtId="0" fontId="9" fillId="37" borderId="14" xfId="0" applyNumberFormat="1" applyFont="1" applyFill="1" applyBorder="1" applyAlignment="1" applyProtection="1">
      <alignment horizontal="center" vertical="center"/>
      <protection/>
    </xf>
    <xf numFmtId="0" fontId="13" fillId="37" borderId="14" xfId="96" applyFont="1" applyFill="1" applyBorder="1" applyAlignment="1" applyProtection="1">
      <alignment horizontal="center" vertical="center" wrapText="1"/>
      <protection/>
    </xf>
    <xf numFmtId="0" fontId="96" fillId="37" borderId="14" xfId="0" applyFont="1" applyFill="1" applyBorder="1" applyAlignment="1">
      <alignment horizontal="center" vertical="center"/>
    </xf>
    <xf numFmtId="10" fontId="19" fillId="37" borderId="14" xfId="0" applyNumberFormat="1" applyFont="1" applyFill="1" applyBorder="1" applyAlignment="1">
      <alignment horizontal="center" vertical="center"/>
    </xf>
    <xf numFmtId="1" fontId="21" fillId="37" borderId="14" xfId="89" applyNumberFormat="1" applyFont="1" applyFill="1" applyBorder="1" applyAlignment="1">
      <alignment horizontal="center" wrapText="1"/>
      <protection/>
    </xf>
    <xf numFmtId="1" fontId="19" fillId="37" borderId="14" xfId="0" applyNumberFormat="1" applyFont="1" applyFill="1" applyBorder="1" applyAlignment="1" applyProtection="1">
      <alignment horizontal="center" vertical="center"/>
      <protection/>
    </xf>
    <xf numFmtId="1" fontId="13" fillId="37" borderId="14" xfId="0" applyNumberFormat="1" applyFont="1" applyFill="1" applyBorder="1" applyAlignment="1">
      <alignment horizontal="center" vertical="center"/>
    </xf>
    <xf numFmtId="165" fontId="19" fillId="37" borderId="14" xfId="0" applyNumberFormat="1" applyFont="1" applyFill="1" applyBorder="1" applyAlignment="1">
      <alignment horizontal="center" vertical="center"/>
    </xf>
    <xf numFmtId="1" fontId="19" fillId="37" borderId="14" xfId="96" applyNumberFormat="1" applyFont="1" applyFill="1" applyBorder="1" applyAlignment="1" applyProtection="1">
      <alignment horizontal="center" vertical="center" wrapText="1"/>
      <protection/>
    </xf>
    <xf numFmtId="3" fontId="9" fillId="37" borderId="14" xfId="0" applyNumberFormat="1" applyFont="1" applyFill="1" applyBorder="1" applyAlignment="1">
      <alignment horizontal="center" vertical="center"/>
    </xf>
    <xf numFmtId="3" fontId="19" fillId="37" borderId="14" xfId="96" applyNumberFormat="1" applyFont="1" applyFill="1" applyBorder="1" applyAlignment="1" applyProtection="1">
      <alignment horizontal="center" vertical="center" wrapText="1"/>
      <protection/>
    </xf>
    <xf numFmtId="0" fontId="9" fillId="37" borderId="14" xfId="0" applyNumberFormat="1" applyFont="1" applyFill="1" applyBorder="1" applyAlignment="1" applyProtection="1">
      <alignment horizontal="center" vertical="center" wrapText="1"/>
      <protection/>
    </xf>
    <xf numFmtId="1" fontId="19" fillId="37" borderId="14" xfId="0" applyNumberFormat="1" applyFont="1" applyFill="1" applyBorder="1" applyAlignment="1" applyProtection="1">
      <alignment horizontal="center" vertical="center" wrapText="1"/>
      <protection/>
    </xf>
    <xf numFmtId="1" fontId="19" fillId="37" borderId="14" xfId="96" applyNumberFormat="1" applyFont="1" applyFill="1" applyBorder="1" applyAlignment="1" applyProtection="1">
      <alignment horizontal="center" vertical="center"/>
      <protection/>
    </xf>
    <xf numFmtId="3" fontId="19" fillId="37" borderId="14" xfId="96" applyNumberFormat="1" applyFont="1" applyFill="1" applyBorder="1" applyAlignment="1" applyProtection="1">
      <alignment horizontal="center" vertical="center"/>
      <protection/>
    </xf>
    <xf numFmtId="0" fontId="97" fillId="37" borderId="14" xfId="0" applyFont="1" applyFill="1" applyBorder="1" applyAlignment="1">
      <alignment/>
    </xf>
    <xf numFmtId="0" fontId="19" fillId="37" borderId="14" xfId="0" applyNumberFormat="1" applyFont="1" applyFill="1" applyBorder="1" applyAlignment="1" applyProtection="1">
      <alignment horizontal="left" vertical="center"/>
      <protection/>
    </xf>
    <xf numFmtId="3" fontId="9" fillId="37" borderId="14" xfId="0" applyNumberFormat="1" applyFont="1" applyFill="1" applyBorder="1" applyAlignment="1" applyProtection="1">
      <alignment horizontal="center" vertical="top" wrapText="1"/>
      <protection/>
    </xf>
    <xf numFmtId="0" fontId="13" fillId="37" borderId="14" xfId="0" applyNumberFormat="1" applyFont="1" applyFill="1" applyBorder="1" applyAlignment="1" applyProtection="1">
      <alignment horizontal="center" vertical="center" wrapText="1"/>
      <protection/>
    </xf>
    <xf numFmtId="3" fontId="9" fillId="37" borderId="14" xfId="0" applyNumberFormat="1" applyFont="1" applyFill="1" applyBorder="1" applyAlignment="1" applyProtection="1">
      <alignment horizontal="center" vertical="center" wrapText="1"/>
      <protection/>
    </xf>
    <xf numFmtId="49" fontId="98" fillId="37" borderId="14" xfId="0" applyNumberFormat="1" applyFont="1" applyFill="1" applyBorder="1" applyAlignment="1">
      <alignment horizontal="left"/>
    </xf>
    <xf numFmtId="1" fontId="99" fillId="37" borderId="14" xfId="96" applyNumberFormat="1" applyFont="1" applyFill="1" applyBorder="1" applyAlignment="1" applyProtection="1">
      <alignment horizontal="center" vertical="center" wrapText="1"/>
      <protection/>
    </xf>
    <xf numFmtId="3" fontId="12" fillId="37" borderId="14" xfId="97" applyNumberFormat="1" applyFont="1" applyFill="1" applyBorder="1" applyAlignment="1">
      <alignment horizontal="center" vertical="center"/>
      <protection/>
    </xf>
    <xf numFmtId="3" fontId="99" fillId="37" borderId="14" xfId="96" applyNumberFormat="1" applyFont="1" applyFill="1" applyBorder="1" applyAlignment="1" applyProtection="1">
      <alignment horizontal="center" vertical="center" wrapText="1"/>
      <protection/>
    </xf>
    <xf numFmtId="0" fontId="12" fillId="37" borderId="14" xfId="97" applyFont="1" applyFill="1" applyBorder="1" applyAlignment="1">
      <alignment horizontal="center" vertical="center"/>
      <protection/>
    </xf>
    <xf numFmtId="0" fontId="100" fillId="37" borderId="1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1" fontId="99" fillId="37" borderId="14" xfId="0" applyNumberFormat="1" applyFont="1" applyFill="1" applyBorder="1" applyAlignment="1" applyProtection="1">
      <alignment horizontal="center" vertical="center" wrapText="1"/>
      <protection/>
    </xf>
    <xf numFmtId="0" fontId="19" fillId="37" borderId="14" xfId="0" applyNumberFormat="1" applyFont="1" applyFill="1" applyBorder="1" applyAlignment="1" applyProtection="1">
      <alignment horizontal="center" vertical="center"/>
      <protection/>
    </xf>
    <xf numFmtId="1" fontId="12" fillId="37" borderId="14" xfId="89" applyNumberFormat="1" applyFont="1" applyFill="1" applyBorder="1" applyAlignment="1">
      <alignment horizontal="center" vertical="center"/>
      <protection/>
    </xf>
    <xf numFmtId="0" fontId="19" fillId="37" borderId="14" xfId="0" applyNumberFormat="1" applyFont="1" applyFill="1" applyBorder="1" applyAlignment="1" applyProtection="1">
      <alignment horizontal="center" vertical="center" wrapText="1"/>
      <protection/>
    </xf>
    <xf numFmtId="3" fontId="14" fillId="37" borderId="14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NumberFormat="1" applyFont="1" applyFill="1" applyBorder="1" applyAlignment="1" applyProtection="1">
      <alignment horizontal="center" vertical="center" wrapText="1"/>
      <protection/>
    </xf>
    <xf numFmtId="0" fontId="12" fillId="37" borderId="14" xfId="98" applyFont="1" applyFill="1" applyBorder="1" applyAlignment="1">
      <alignment horizontal="center" vertical="center"/>
      <protection/>
    </xf>
    <xf numFmtId="0" fontId="101" fillId="37" borderId="14" xfId="0" applyFont="1" applyFill="1" applyBorder="1" applyAlignment="1">
      <alignment horizontal="center" vertical="center"/>
    </xf>
    <xf numFmtId="0" fontId="23" fillId="37" borderId="14" xfId="98" applyFont="1" applyFill="1" applyBorder="1" applyAlignment="1">
      <alignment horizontal="center" vertical="center"/>
      <protection/>
    </xf>
    <xf numFmtId="0" fontId="97" fillId="37" borderId="14" xfId="0" applyFont="1" applyFill="1" applyBorder="1" applyAlignment="1">
      <alignment/>
    </xf>
    <xf numFmtId="1" fontId="23" fillId="37" borderId="14" xfId="89" applyNumberFormat="1" applyFont="1" applyFill="1" applyBorder="1" applyAlignment="1">
      <alignment horizontal="center"/>
      <protection/>
    </xf>
    <xf numFmtId="3" fontId="12" fillId="37" borderId="14" xfId="89" applyNumberFormat="1" applyFont="1" applyFill="1" applyBorder="1" applyAlignment="1">
      <alignment horizontal="center"/>
      <protection/>
    </xf>
    <xf numFmtId="1" fontId="12" fillId="37" borderId="14" xfId="89" applyNumberFormat="1" applyFont="1" applyFill="1" applyBorder="1" applyAlignment="1">
      <alignment horizontal="center"/>
      <protection/>
    </xf>
    <xf numFmtId="0" fontId="19" fillId="37" borderId="14" xfId="0" applyNumberFormat="1" applyFont="1" applyFill="1" applyBorder="1" applyAlignment="1" applyProtection="1">
      <alignment horizontal="left" vertical="center" wrapText="1"/>
      <protection/>
    </xf>
    <xf numFmtId="3" fontId="17" fillId="37" borderId="14" xfId="0" applyNumberFormat="1" applyFont="1" applyFill="1" applyBorder="1" applyAlignment="1">
      <alignment horizontal="center" wrapText="1"/>
    </xf>
    <xf numFmtId="0" fontId="0" fillId="37" borderId="14" xfId="0" applyFill="1" applyBorder="1" applyAlignment="1">
      <alignment horizontal="center" vertical="center"/>
    </xf>
    <xf numFmtId="1" fontId="23" fillId="37" borderId="14" xfId="89" applyNumberFormat="1" applyFont="1" applyFill="1" applyBorder="1" applyAlignment="1">
      <alignment horizontal="center" wrapText="1"/>
      <protection/>
    </xf>
    <xf numFmtId="3" fontId="12" fillId="37" borderId="14" xfId="89" applyNumberFormat="1" applyFont="1" applyFill="1" applyBorder="1" applyAlignment="1">
      <alignment horizontal="center" wrapText="1"/>
      <protection/>
    </xf>
    <xf numFmtId="1" fontId="12" fillId="37" borderId="14" xfId="89" applyNumberFormat="1" applyFont="1" applyFill="1" applyBorder="1" applyAlignment="1">
      <alignment horizontal="center" wrapText="1"/>
      <protection/>
    </xf>
    <xf numFmtId="3" fontId="9" fillId="37" borderId="14" xfId="0" applyNumberFormat="1" applyFont="1" applyFill="1" applyBorder="1" applyAlignment="1" applyProtection="1">
      <alignment horizontal="center" vertical="top"/>
      <protection/>
    </xf>
    <xf numFmtId="0" fontId="19" fillId="37" borderId="14" xfId="0" applyFont="1" applyFill="1" applyBorder="1" applyAlignment="1">
      <alignment horizontal="center"/>
    </xf>
    <xf numFmtId="0" fontId="14" fillId="37" borderId="14" xfId="0" applyNumberFormat="1" applyFont="1" applyFill="1" applyBorder="1" applyAlignment="1" applyProtection="1">
      <alignment horizontal="center" wrapText="1"/>
      <protection/>
    </xf>
    <xf numFmtId="0" fontId="97" fillId="37" borderId="14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3" fontId="94" fillId="37" borderId="14" xfId="0" applyNumberFormat="1" applyFont="1" applyFill="1" applyBorder="1" applyAlignment="1">
      <alignment horizontal="center" vertical="center"/>
    </xf>
    <xf numFmtId="0" fontId="94" fillId="37" borderId="14" xfId="0" applyFont="1" applyFill="1" applyBorder="1" applyAlignment="1">
      <alignment horizontal="center" vertical="center"/>
    </xf>
    <xf numFmtId="10" fontId="19" fillId="37" borderId="14" xfId="0" applyNumberFormat="1" applyFont="1" applyFill="1" applyBorder="1" applyAlignment="1">
      <alignment horizontal="center"/>
    </xf>
    <xf numFmtId="1" fontId="13" fillId="37" borderId="14" xfId="0" applyNumberFormat="1" applyFont="1" applyFill="1" applyBorder="1" applyAlignment="1">
      <alignment horizontal="center"/>
    </xf>
    <xf numFmtId="165" fontId="19" fillId="37" borderId="14" xfId="0" applyNumberFormat="1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 vertical="center" wrapText="1"/>
    </xf>
    <xf numFmtId="10" fontId="19" fillId="37" borderId="14" xfId="0" applyNumberFormat="1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9" fillId="37" borderId="14" xfId="0" applyNumberFormat="1" applyFont="1" applyFill="1" applyBorder="1" applyAlignment="1" applyProtection="1">
      <alignment horizontal="right" vertical="center" wrapText="1"/>
      <protection/>
    </xf>
    <xf numFmtId="3" fontId="9" fillId="37" borderId="14" xfId="0" applyNumberFormat="1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horizontal="right" vertical="center"/>
    </xf>
    <xf numFmtId="1" fontId="19" fillId="37" borderId="14" xfId="0" applyNumberFormat="1" applyFont="1" applyFill="1" applyBorder="1" applyAlignment="1" applyProtection="1">
      <alignment horizontal="right" vertical="center" wrapText="1"/>
      <protection/>
    </xf>
    <xf numFmtId="165" fontId="19" fillId="37" borderId="14" xfId="0" applyNumberFormat="1" applyFont="1" applyFill="1" applyBorder="1" applyAlignment="1">
      <alignment horizontal="right" vertical="center"/>
    </xf>
    <xf numFmtId="165" fontId="19" fillId="0" borderId="14" xfId="0" applyNumberFormat="1" applyFont="1" applyFill="1" applyBorder="1" applyAlignment="1">
      <alignment horizontal="right" vertical="center"/>
    </xf>
    <xf numFmtId="0" fontId="14" fillId="37" borderId="14" xfId="0" applyNumberFormat="1" applyFont="1" applyFill="1" applyBorder="1" applyAlignment="1" applyProtection="1">
      <alignment horizontal="right" vertical="center" wrapText="1"/>
      <protection/>
    </xf>
    <xf numFmtId="3" fontId="14" fillId="37" borderId="14" xfId="0" applyNumberFormat="1" applyFont="1" applyFill="1" applyBorder="1" applyAlignment="1" applyProtection="1">
      <alignment horizontal="right" wrapText="1"/>
      <protection/>
    </xf>
    <xf numFmtId="0" fontId="10" fillId="37" borderId="14" xfId="0" applyFont="1" applyFill="1" applyBorder="1" applyAlignment="1">
      <alignment horizontal="right" vertical="center"/>
    </xf>
    <xf numFmtId="3" fontId="12" fillId="37" borderId="14" xfId="98" applyNumberFormat="1" applyFont="1" applyFill="1" applyBorder="1" applyAlignment="1">
      <alignment horizontal="center" wrapText="1"/>
      <protection/>
    </xf>
    <xf numFmtId="1" fontId="9" fillId="37" borderId="14" xfId="0" applyNumberFormat="1" applyFont="1" applyFill="1" applyBorder="1" applyAlignment="1" applyProtection="1">
      <alignment horizontal="right" vertical="center" wrapText="1"/>
      <protection/>
    </xf>
    <xf numFmtId="165" fontId="9" fillId="37" borderId="14" xfId="0" applyNumberFormat="1" applyFont="1" applyFill="1" applyBorder="1" applyAlignment="1">
      <alignment horizontal="right" vertical="center"/>
    </xf>
    <xf numFmtId="0" fontId="102" fillId="0" borderId="0" xfId="0" applyFont="1" applyAlignment="1">
      <alignment horizontal="left" indent="1"/>
    </xf>
    <xf numFmtId="0" fontId="103" fillId="0" borderId="0" xfId="0" applyFont="1" applyAlignment="1">
      <alignment horizontal="left" indent="1"/>
    </xf>
    <xf numFmtId="49" fontId="104" fillId="39" borderId="15" xfId="0" applyNumberFormat="1" applyFont="1" applyFill="1" applyBorder="1" applyAlignment="1">
      <alignment horizontal="center" vertical="center"/>
    </xf>
    <xf numFmtId="49" fontId="104" fillId="39" borderId="15" xfId="0" applyNumberFormat="1" applyFont="1" applyFill="1" applyBorder="1" applyAlignment="1">
      <alignment horizontal="center" vertical="center" wrapText="1"/>
    </xf>
    <xf numFmtId="1" fontId="98" fillId="0" borderId="15" xfId="0" applyNumberFormat="1" applyFont="1" applyBorder="1" applyAlignment="1">
      <alignment horizontal="right" indent="1"/>
    </xf>
    <xf numFmtId="49" fontId="98" fillId="0" borderId="15" xfId="0" applyNumberFormat="1" applyFont="1" applyBorder="1" applyAlignment="1">
      <alignment horizontal="left" indent="1"/>
    </xf>
    <xf numFmtId="0" fontId="105" fillId="0" borderId="0" xfId="0" applyFont="1" applyAlignment="1">
      <alignment horizontal="left" indent="1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2" fontId="19" fillId="37" borderId="14" xfId="0" applyNumberFormat="1" applyFont="1" applyFill="1" applyBorder="1" applyAlignment="1">
      <alignment horizontal="center" vertical="center"/>
    </xf>
    <xf numFmtId="9" fontId="22" fillId="37" borderId="14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left" indent="1"/>
    </xf>
    <xf numFmtId="3" fontId="106" fillId="0" borderId="15" xfId="0" applyNumberFormat="1" applyFont="1" applyBorder="1" applyAlignment="1">
      <alignment horizontal="right" indent="1"/>
    </xf>
    <xf numFmtId="49" fontId="98" fillId="31" borderId="15" xfId="0" applyNumberFormat="1" applyFont="1" applyFill="1" applyBorder="1" applyAlignment="1">
      <alignment horizontal="left" indent="1"/>
    </xf>
    <xf numFmtId="1" fontId="17" fillId="31" borderId="14" xfId="0" applyNumberFormat="1" applyFont="1" applyFill="1" applyBorder="1" applyAlignment="1">
      <alignment horizontal="center" wrapText="1"/>
    </xf>
    <xf numFmtId="1" fontId="98" fillId="31" borderId="15" xfId="0" applyNumberFormat="1" applyFont="1" applyFill="1" applyBorder="1" applyAlignment="1">
      <alignment horizontal="right" indent="1"/>
    </xf>
    <xf numFmtId="0" fontId="13" fillId="31" borderId="14" xfId="0" applyNumberFormat="1" applyFont="1" applyFill="1" applyBorder="1" applyAlignment="1" applyProtection="1">
      <alignment horizontal="center" vertical="center" wrapText="1"/>
      <protection/>
    </xf>
    <xf numFmtId="0" fontId="13" fillId="31" borderId="14" xfId="0" applyFont="1" applyFill="1" applyBorder="1" applyAlignment="1">
      <alignment horizontal="center" vertical="center"/>
    </xf>
    <xf numFmtId="3" fontId="9" fillId="31" borderId="14" xfId="0" applyNumberFormat="1" applyFont="1" applyFill="1" applyBorder="1" applyAlignment="1" applyProtection="1">
      <alignment horizontal="center" vertical="center" wrapText="1"/>
      <protection/>
    </xf>
    <xf numFmtId="0" fontId="9" fillId="31" borderId="14" xfId="0" applyNumberFormat="1" applyFont="1" applyFill="1" applyBorder="1" applyAlignment="1" applyProtection="1">
      <alignment horizontal="center" vertical="center" wrapText="1"/>
      <protection/>
    </xf>
    <xf numFmtId="0" fontId="13" fillId="31" borderId="14" xfId="96" applyFont="1" applyFill="1" applyBorder="1" applyAlignment="1" applyProtection="1">
      <alignment horizontal="center" vertical="center" wrapText="1"/>
      <protection/>
    </xf>
    <xf numFmtId="0" fontId="96" fillId="31" borderId="14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/>
    </xf>
    <xf numFmtId="10" fontId="19" fillId="31" borderId="14" xfId="0" applyNumberFormat="1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1" fontId="21" fillId="31" borderId="14" xfId="89" applyNumberFormat="1" applyFont="1" applyFill="1" applyBorder="1" applyAlignment="1">
      <alignment horizontal="center" wrapText="1"/>
      <protection/>
    </xf>
    <xf numFmtId="2" fontId="19" fillId="31" borderId="14" xfId="0" applyNumberFormat="1" applyFont="1" applyFill="1" applyBorder="1" applyAlignment="1">
      <alignment horizontal="center" vertical="center"/>
    </xf>
    <xf numFmtId="1" fontId="19" fillId="31" borderId="14" xfId="0" applyNumberFormat="1" applyFont="1" applyFill="1" applyBorder="1" applyAlignment="1" applyProtection="1">
      <alignment horizontal="center" vertical="center" wrapText="1"/>
      <protection/>
    </xf>
    <xf numFmtId="1" fontId="13" fillId="31" borderId="14" xfId="0" applyNumberFormat="1" applyFont="1" applyFill="1" applyBorder="1" applyAlignment="1">
      <alignment horizontal="center" vertical="center"/>
    </xf>
    <xf numFmtId="165" fontId="19" fillId="31" borderId="14" xfId="0" applyNumberFormat="1" applyFont="1" applyFill="1" applyBorder="1" applyAlignment="1">
      <alignment horizontal="center" vertical="center"/>
    </xf>
    <xf numFmtId="9" fontId="22" fillId="31" borderId="14" xfId="0" applyNumberFormat="1" applyFont="1" applyFill="1" applyBorder="1" applyAlignment="1">
      <alignment horizontal="center" vertical="center"/>
    </xf>
    <xf numFmtId="1" fontId="95" fillId="31" borderId="12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0" xfId="98" applyFont="1" applyFill="1" applyBorder="1" applyAlignment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38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yperlink" xfId="51"/>
    <cellStyle name="Hyperlink 2" xfId="52"/>
    <cellStyle name="Hyperlink 2 2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4 2" xfId="93"/>
    <cellStyle name="Обычный 6" xfId="94"/>
    <cellStyle name="Обычный 7" xfId="95"/>
    <cellStyle name="Обычный_Лист1_1" xfId="96"/>
    <cellStyle name="Обычный_Лист1_3" xfId="97"/>
    <cellStyle name="Обычный_Лист1_4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Примечание 3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103"/>
  <sheetViews>
    <sheetView zoomScale="70" zoomScaleNormal="70" zoomScalePageLayoutView="0" workbookViewId="0" topLeftCell="A46">
      <selection activeCell="A1" sqref="A1:P1"/>
    </sheetView>
  </sheetViews>
  <sheetFormatPr defaultColWidth="17.140625" defaultRowHeight="15"/>
  <cols>
    <col min="1" max="1" width="7.00390625" style="204" customWidth="1"/>
    <col min="2" max="2" width="22.421875" style="204" customWidth="1"/>
    <col min="3" max="3" width="10.28125" style="204" customWidth="1"/>
    <col min="4" max="4" width="11.7109375" style="204" customWidth="1"/>
    <col min="5" max="5" width="9.00390625" style="204" customWidth="1"/>
    <col min="6" max="6" width="11.8515625" style="204" customWidth="1"/>
    <col min="7" max="7" width="17.140625" style="204" customWidth="1"/>
    <col min="8" max="8" width="8.421875" style="204" customWidth="1"/>
    <col min="9" max="9" width="15.8515625" style="204" customWidth="1"/>
    <col min="10" max="10" width="12.421875" style="204" customWidth="1"/>
    <col min="11" max="11" width="12.8515625" style="204" customWidth="1"/>
    <col min="12" max="12" width="12.7109375" style="204" customWidth="1"/>
    <col min="13" max="13" width="17.140625" style="204" customWidth="1"/>
    <col min="14" max="14" width="13.7109375" style="204" customWidth="1"/>
    <col min="15" max="16384" width="17.140625" style="204" customWidth="1"/>
  </cols>
  <sheetData>
    <row r="1" spans="1:16" ht="23.25" customHeight="1">
      <c r="A1" s="225" t="s">
        <v>143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4" ht="14.25">
      <c r="A4" s="193" t="s">
        <v>144</v>
      </c>
    </row>
    <row r="5" ht="14.25">
      <c r="A5" s="193" t="s">
        <v>145</v>
      </c>
    </row>
    <row r="6" ht="14.25">
      <c r="A6" s="193" t="s">
        <v>146</v>
      </c>
    </row>
    <row r="7" ht="14.25">
      <c r="A7" s="193" t="s">
        <v>163</v>
      </c>
    </row>
    <row r="8" ht="14.25">
      <c r="A8" s="194"/>
    </row>
    <row r="9" spans="1:16" ht="63.75">
      <c r="A9" s="195" t="s">
        <v>147</v>
      </c>
      <c r="B9" s="196" t="s">
        <v>148</v>
      </c>
      <c r="C9" s="196" t="s">
        <v>149</v>
      </c>
      <c r="D9" s="196" t="s">
        <v>150</v>
      </c>
      <c r="E9" s="196" t="s">
        <v>151</v>
      </c>
      <c r="F9" s="196" t="s">
        <v>152</v>
      </c>
      <c r="G9" s="196" t="s">
        <v>153</v>
      </c>
      <c r="H9" s="196" t="s">
        <v>2</v>
      </c>
      <c r="I9" s="196" t="s">
        <v>154</v>
      </c>
      <c r="J9" s="196" t="s">
        <v>155</v>
      </c>
      <c r="K9" s="196" t="s">
        <v>156</v>
      </c>
      <c r="L9" s="196" t="s">
        <v>157</v>
      </c>
      <c r="M9" s="196" t="s">
        <v>158</v>
      </c>
      <c r="N9" s="196" t="s">
        <v>159</v>
      </c>
      <c r="O9" s="196" t="s">
        <v>160</v>
      </c>
      <c r="P9" s="196" t="s">
        <v>161</v>
      </c>
    </row>
    <row r="10" spans="1:16" ht="15">
      <c r="A10" s="197">
        <v>1</v>
      </c>
      <c r="B10" s="198" t="s">
        <v>48</v>
      </c>
      <c r="C10" s="205">
        <v>78</v>
      </c>
      <c r="D10" s="205">
        <v>1306</v>
      </c>
      <c r="E10" s="205">
        <v>47</v>
      </c>
      <c r="F10" s="205">
        <v>1313</v>
      </c>
      <c r="G10" s="205">
        <v>68</v>
      </c>
      <c r="H10" s="205">
        <v>331</v>
      </c>
      <c r="I10" s="205">
        <v>1460</v>
      </c>
      <c r="J10" s="205" t="s">
        <v>140</v>
      </c>
      <c r="K10" s="205">
        <v>46883</v>
      </c>
      <c r="L10" s="205">
        <v>20172</v>
      </c>
      <c r="M10" s="205">
        <v>51</v>
      </c>
      <c r="N10" s="205">
        <v>55</v>
      </c>
      <c r="O10" s="205">
        <v>189</v>
      </c>
      <c r="P10" s="205">
        <v>2665</v>
      </c>
    </row>
    <row r="11" spans="1:16" ht="15">
      <c r="A11" s="197">
        <v>2</v>
      </c>
      <c r="B11" s="198" t="s">
        <v>49</v>
      </c>
      <c r="C11" s="205">
        <v>100</v>
      </c>
      <c r="D11" s="205">
        <v>1748</v>
      </c>
      <c r="E11" s="205">
        <v>57</v>
      </c>
      <c r="F11" s="205">
        <v>3073</v>
      </c>
      <c r="G11" s="205">
        <v>94</v>
      </c>
      <c r="H11" s="205">
        <v>293</v>
      </c>
      <c r="I11" s="205">
        <v>1902</v>
      </c>
      <c r="J11" s="205" t="s">
        <v>140</v>
      </c>
      <c r="K11" s="205">
        <v>54433</v>
      </c>
      <c r="L11" s="205">
        <v>31590</v>
      </c>
      <c r="M11" s="205">
        <v>69</v>
      </c>
      <c r="N11" s="205">
        <v>48</v>
      </c>
      <c r="O11" s="205">
        <v>594</v>
      </c>
      <c r="P11" s="205">
        <v>527</v>
      </c>
    </row>
    <row r="12" spans="1:16" ht="15">
      <c r="A12" s="197">
        <v>3</v>
      </c>
      <c r="B12" s="198" t="s">
        <v>50</v>
      </c>
      <c r="C12" s="205">
        <v>68</v>
      </c>
      <c r="D12" s="205">
        <v>1203</v>
      </c>
      <c r="E12" s="205">
        <v>41</v>
      </c>
      <c r="F12" s="205">
        <v>2421</v>
      </c>
      <c r="G12" s="205">
        <v>100</v>
      </c>
      <c r="H12" s="205">
        <v>383</v>
      </c>
      <c r="I12" s="205">
        <v>1447</v>
      </c>
      <c r="J12" s="205" t="s">
        <v>140</v>
      </c>
      <c r="K12" s="205">
        <v>56617</v>
      </c>
      <c r="L12" s="205">
        <v>32828</v>
      </c>
      <c r="M12" s="205">
        <v>83</v>
      </c>
      <c r="N12" s="205">
        <v>78</v>
      </c>
      <c r="O12" s="205">
        <v>3991</v>
      </c>
      <c r="P12" s="205">
        <v>3460</v>
      </c>
    </row>
    <row r="13" spans="1:16" ht="15">
      <c r="A13" s="197">
        <v>4</v>
      </c>
      <c r="B13" s="198" t="s">
        <v>51</v>
      </c>
      <c r="C13" s="205">
        <v>69</v>
      </c>
      <c r="D13" s="205">
        <v>1168</v>
      </c>
      <c r="E13" s="205">
        <v>39</v>
      </c>
      <c r="F13" s="205">
        <v>1217</v>
      </c>
      <c r="G13" s="205">
        <v>94</v>
      </c>
      <c r="H13" s="205">
        <v>219</v>
      </c>
      <c r="I13" s="205">
        <v>1013</v>
      </c>
      <c r="J13" s="205" t="s">
        <v>140</v>
      </c>
      <c r="K13" s="205">
        <v>20881</v>
      </c>
      <c r="L13" s="205">
        <v>10408</v>
      </c>
      <c r="M13" s="205">
        <v>8</v>
      </c>
      <c r="N13" s="205">
        <v>2</v>
      </c>
      <c r="O13" s="205">
        <v>1731</v>
      </c>
      <c r="P13" s="205">
        <v>215</v>
      </c>
    </row>
    <row r="14" spans="1:16" ht="15">
      <c r="A14" s="197">
        <v>5</v>
      </c>
      <c r="B14" s="198" t="s">
        <v>52</v>
      </c>
      <c r="C14" s="205">
        <v>67</v>
      </c>
      <c r="D14" s="205">
        <v>1241</v>
      </c>
      <c r="E14" s="205">
        <v>45</v>
      </c>
      <c r="F14" s="205">
        <v>2001</v>
      </c>
      <c r="G14" s="205">
        <v>95</v>
      </c>
      <c r="H14" s="205">
        <v>270</v>
      </c>
      <c r="I14" s="205">
        <v>1382</v>
      </c>
      <c r="J14" s="205" t="s">
        <v>140</v>
      </c>
      <c r="K14" s="205">
        <v>55456</v>
      </c>
      <c r="L14" s="205">
        <v>14100</v>
      </c>
      <c r="M14" s="205">
        <v>87</v>
      </c>
      <c r="N14" s="205">
        <v>76</v>
      </c>
      <c r="O14" s="205">
        <v>1595</v>
      </c>
      <c r="P14" s="205">
        <v>49</v>
      </c>
    </row>
    <row r="15" spans="1:16" ht="15">
      <c r="A15" s="197">
        <v>6</v>
      </c>
      <c r="B15" s="198" t="s">
        <v>53</v>
      </c>
      <c r="C15" s="205">
        <v>58</v>
      </c>
      <c r="D15" s="205">
        <v>897</v>
      </c>
      <c r="E15" s="205">
        <v>32</v>
      </c>
      <c r="F15" s="205">
        <v>926</v>
      </c>
      <c r="G15" s="205">
        <v>98</v>
      </c>
      <c r="H15" s="205">
        <v>161</v>
      </c>
      <c r="I15" s="205">
        <v>1102</v>
      </c>
      <c r="J15" s="205" t="s">
        <v>140</v>
      </c>
      <c r="K15" s="205">
        <v>29809</v>
      </c>
      <c r="L15" s="205">
        <v>15042</v>
      </c>
      <c r="M15" s="205">
        <v>57</v>
      </c>
      <c r="N15" s="205">
        <v>61</v>
      </c>
      <c r="O15" s="205">
        <v>261</v>
      </c>
      <c r="P15" s="205">
        <v>0</v>
      </c>
    </row>
    <row r="16" spans="1:16" ht="15">
      <c r="A16" s="197">
        <v>7</v>
      </c>
      <c r="B16" s="198" t="s">
        <v>54</v>
      </c>
      <c r="C16" s="205">
        <v>60</v>
      </c>
      <c r="D16" s="205">
        <v>948</v>
      </c>
      <c r="E16" s="205">
        <v>36</v>
      </c>
      <c r="F16" s="205">
        <v>934</v>
      </c>
      <c r="G16" s="205">
        <v>90</v>
      </c>
      <c r="H16" s="205">
        <v>200</v>
      </c>
      <c r="I16" s="205">
        <v>1064</v>
      </c>
      <c r="J16" s="205" t="s">
        <v>140</v>
      </c>
      <c r="K16" s="205">
        <v>32261</v>
      </c>
      <c r="L16" s="205">
        <v>12328</v>
      </c>
      <c r="M16" s="205">
        <v>70</v>
      </c>
      <c r="N16" s="205">
        <v>71</v>
      </c>
      <c r="O16" s="205">
        <v>599</v>
      </c>
      <c r="P16" s="205">
        <v>19</v>
      </c>
    </row>
    <row r="17" spans="1:16" ht="15">
      <c r="A17" s="197">
        <v>8</v>
      </c>
      <c r="B17" s="198" t="s">
        <v>55</v>
      </c>
      <c r="C17" s="205">
        <v>69</v>
      </c>
      <c r="D17" s="205">
        <v>1138</v>
      </c>
      <c r="E17" s="205">
        <v>42</v>
      </c>
      <c r="F17" s="205">
        <v>1176</v>
      </c>
      <c r="G17" s="205">
        <v>97</v>
      </c>
      <c r="H17" s="205">
        <v>358</v>
      </c>
      <c r="I17" s="205">
        <v>1447</v>
      </c>
      <c r="J17" s="205" t="s">
        <v>140</v>
      </c>
      <c r="K17" s="205">
        <v>40876</v>
      </c>
      <c r="L17" s="205">
        <v>21803</v>
      </c>
      <c r="M17" s="205">
        <v>99</v>
      </c>
      <c r="N17" s="205">
        <v>50</v>
      </c>
      <c r="O17" s="205">
        <v>1299</v>
      </c>
      <c r="P17" s="205">
        <v>79</v>
      </c>
    </row>
    <row r="18" spans="1:16" ht="15">
      <c r="A18" s="197">
        <v>9</v>
      </c>
      <c r="B18" s="198" t="s">
        <v>56</v>
      </c>
      <c r="C18" s="205">
        <v>52</v>
      </c>
      <c r="D18" s="205">
        <v>971</v>
      </c>
      <c r="E18" s="205">
        <v>35</v>
      </c>
      <c r="F18" s="205">
        <v>1564</v>
      </c>
      <c r="G18" s="205">
        <v>97</v>
      </c>
      <c r="H18" s="205">
        <v>292</v>
      </c>
      <c r="I18" s="205">
        <v>1171</v>
      </c>
      <c r="J18" s="205" t="s">
        <v>140</v>
      </c>
      <c r="K18" s="205">
        <v>38276</v>
      </c>
      <c r="L18" s="205">
        <v>17863</v>
      </c>
      <c r="M18" s="205">
        <v>77</v>
      </c>
      <c r="N18" s="205">
        <v>43</v>
      </c>
      <c r="O18" s="205">
        <v>918</v>
      </c>
      <c r="P18" s="205">
        <v>584</v>
      </c>
    </row>
    <row r="19" spans="1:16" ht="15">
      <c r="A19" s="197">
        <v>10</v>
      </c>
      <c r="B19" s="198" t="s">
        <v>57</v>
      </c>
      <c r="C19" s="205">
        <v>78</v>
      </c>
      <c r="D19" s="205">
        <v>1413</v>
      </c>
      <c r="E19" s="205">
        <v>45</v>
      </c>
      <c r="F19" s="205">
        <v>1279</v>
      </c>
      <c r="G19" s="205">
        <v>100</v>
      </c>
      <c r="H19" s="205">
        <v>281</v>
      </c>
      <c r="I19" s="205">
        <v>1633</v>
      </c>
      <c r="J19" s="205" t="s">
        <v>140</v>
      </c>
      <c r="K19" s="205">
        <v>51439</v>
      </c>
      <c r="L19" s="205">
        <v>28635</v>
      </c>
      <c r="M19" s="205">
        <v>65</v>
      </c>
      <c r="N19" s="205">
        <v>45</v>
      </c>
      <c r="O19" s="205">
        <v>3457</v>
      </c>
      <c r="P19" s="205">
        <v>957</v>
      </c>
    </row>
    <row r="20" spans="1:16" ht="15">
      <c r="A20" s="197">
        <v>11</v>
      </c>
      <c r="B20" s="198" t="s">
        <v>58</v>
      </c>
      <c r="C20" s="205">
        <v>55</v>
      </c>
      <c r="D20" s="205">
        <v>1086</v>
      </c>
      <c r="E20" s="205">
        <v>38</v>
      </c>
      <c r="F20" s="205">
        <v>1177</v>
      </c>
      <c r="G20" s="205">
        <v>99</v>
      </c>
      <c r="H20" s="205">
        <v>196</v>
      </c>
      <c r="I20" s="205">
        <v>1307</v>
      </c>
      <c r="J20" s="205" t="s">
        <v>140</v>
      </c>
      <c r="K20" s="205">
        <v>52936</v>
      </c>
      <c r="L20" s="205">
        <v>23366</v>
      </c>
      <c r="M20" s="205">
        <v>92</v>
      </c>
      <c r="N20" s="205">
        <v>66</v>
      </c>
      <c r="O20" s="205">
        <v>3784</v>
      </c>
      <c r="P20" s="205">
        <v>1314</v>
      </c>
    </row>
    <row r="21" spans="1:16" ht="15">
      <c r="A21" s="197">
        <v>12</v>
      </c>
      <c r="B21" s="198" t="s">
        <v>59</v>
      </c>
      <c r="C21" s="205">
        <v>75</v>
      </c>
      <c r="D21" s="205">
        <v>1470</v>
      </c>
      <c r="E21" s="205">
        <v>48</v>
      </c>
      <c r="F21" s="205">
        <v>1475</v>
      </c>
      <c r="G21" s="205">
        <v>100</v>
      </c>
      <c r="H21" s="205">
        <v>292</v>
      </c>
      <c r="I21" s="205">
        <v>1605</v>
      </c>
      <c r="J21" s="205" t="s">
        <v>140</v>
      </c>
      <c r="K21" s="205">
        <v>50617</v>
      </c>
      <c r="L21" s="205">
        <v>20804</v>
      </c>
      <c r="M21" s="205">
        <v>99</v>
      </c>
      <c r="N21" s="205">
        <v>79</v>
      </c>
      <c r="O21" s="205">
        <v>3364</v>
      </c>
      <c r="P21" s="205">
        <v>69</v>
      </c>
    </row>
    <row r="22" spans="1:16" ht="15">
      <c r="A22" s="197">
        <v>13</v>
      </c>
      <c r="B22" s="198" t="s">
        <v>60</v>
      </c>
      <c r="C22" s="205">
        <v>89</v>
      </c>
      <c r="D22" s="205">
        <v>1645</v>
      </c>
      <c r="E22" s="205">
        <v>61</v>
      </c>
      <c r="F22" s="205">
        <v>2435</v>
      </c>
      <c r="G22" s="205">
        <v>94</v>
      </c>
      <c r="H22" s="205">
        <v>431</v>
      </c>
      <c r="I22" s="205">
        <v>1998</v>
      </c>
      <c r="J22" s="205" t="s">
        <v>140</v>
      </c>
      <c r="K22" s="205">
        <v>38915</v>
      </c>
      <c r="L22" s="205">
        <v>25544</v>
      </c>
      <c r="M22" s="205">
        <v>65</v>
      </c>
      <c r="N22" s="205">
        <v>46</v>
      </c>
      <c r="O22" s="205">
        <v>4685</v>
      </c>
      <c r="P22" s="205">
        <v>1201</v>
      </c>
    </row>
    <row r="23" spans="1:16" ht="15">
      <c r="A23" s="197">
        <v>14</v>
      </c>
      <c r="B23" s="198" t="s">
        <v>61</v>
      </c>
      <c r="C23" s="205">
        <v>53</v>
      </c>
      <c r="D23" s="205">
        <v>840</v>
      </c>
      <c r="E23" s="205">
        <v>30</v>
      </c>
      <c r="F23" s="205">
        <v>788</v>
      </c>
      <c r="G23" s="205">
        <v>98</v>
      </c>
      <c r="H23" s="205">
        <v>209</v>
      </c>
      <c r="I23" s="205">
        <v>1001</v>
      </c>
      <c r="J23" s="205" t="s">
        <v>140</v>
      </c>
      <c r="K23" s="205">
        <v>34422</v>
      </c>
      <c r="L23" s="205">
        <v>12865</v>
      </c>
      <c r="M23" s="205">
        <v>28</v>
      </c>
      <c r="N23" s="205">
        <v>18</v>
      </c>
      <c r="O23" s="205">
        <v>487</v>
      </c>
      <c r="P23" s="205">
        <v>98</v>
      </c>
    </row>
    <row r="24" spans="1:16" ht="15">
      <c r="A24" s="197">
        <v>15</v>
      </c>
      <c r="B24" s="198" t="s">
        <v>62</v>
      </c>
      <c r="C24" s="205">
        <v>64</v>
      </c>
      <c r="D24" s="205">
        <v>964</v>
      </c>
      <c r="E24" s="205">
        <v>38</v>
      </c>
      <c r="F24" s="205">
        <v>1461</v>
      </c>
      <c r="G24" s="205">
        <v>91</v>
      </c>
      <c r="H24" s="205">
        <v>185</v>
      </c>
      <c r="I24" s="205">
        <v>1373</v>
      </c>
      <c r="J24" s="205" t="s">
        <v>140</v>
      </c>
      <c r="K24" s="205">
        <v>67547</v>
      </c>
      <c r="L24" s="205">
        <v>24778</v>
      </c>
      <c r="M24" s="205">
        <v>98</v>
      </c>
      <c r="N24" s="205">
        <v>78</v>
      </c>
      <c r="O24" s="205">
        <v>10792</v>
      </c>
      <c r="P24" s="205">
        <v>4919</v>
      </c>
    </row>
    <row r="25" spans="1:16" ht="15">
      <c r="A25" s="197">
        <v>16</v>
      </c>
      <c r="B25" s="198" t="s">
        <v>63</v>
      </c>
      <c r="C25" s="205">
        <v>82</v>
      </c>
      <c r="D25" s="205">
        <v>1597</v>
      </c>
      <c r="E25" s="205">
        <v>57</v>
      </c>
      <c r="F25" s="205">
        <v>1545</v>
      </c>
      <c r="G25" s="205">
        <v>100</v>
      </c>
      <c r="H25" s="205">
        <v>958</v>
      </c>
      <c r="I25" s="205">
        <v>1857</v>
      </c>
      <c r="J25" s="205" t="s">
        <v>140</v>
      </c>
      <c r="K25" s="205">
        <v>32138</v>
      </c>
      <c r="L25" s="205">
        <v>15606</v>
      </c>
      <c r="M25" s="205">
        <v>99</v>
      </c>
      <c r="N25" s="205">
        <v>14</v>
      </c>
      <c r="O25" s="205">
        <v>6687</v>
      </c>
      <c r="P25" s="205">
        <v>2707</v>
      </c>
    </row>
    <row r="26" spans="1:16" ht="15">
      <c r="A26" s="197">
        <v>17</v>
      </c>
      <c r="B26" s="198" t="s">
        <v>64</v>
      </c>
      <c r="C26" s="205">
        <v>56</v>
      </c>
      <c r="D26" s="205">
        <v>884</v>
      </c>
      <c r="E26" s="205">
        <v>32</v>
      </c>
      <c r="F26" s="205">
        <v>733</v>
      </c>
      <c r="G26" s="205">
        <v>77</v>
      </c>
      <c r="H26" s="205">
        <v>212</v>
      </c>
      <c r="I26" s="205">
        <v>1029</v>
      </c>
      <c r="J26" s="205" t="s">
        <v>140</v>
      </c>
      <c r="K26" s="205">
        <v>32768</v>
      </c>
      <c r="L26" s="205">
        <v>16878</v>
      </c>
      <c r="M26" s="205">
        <v>17</v>
      </c>
      <c r="N26" s="205">
        <v>45</v>
      </c>
      <c r="O26" s="205">
        <v>49</v>
      </c>
      <c r="P26" s="205">
        <v>197</v>
      </c>
    </row>
    <row r="27" spans="1:16" ht="15">
      <c r="A27" s="197">
        <v>18</v>
      </c>
      <c r="B27" s="198" t="s">
        <v>65</v>
      </c>
      <c r="C27" s="205">
        <v>75</v>
      </c>
      <c r="D27" s="205">
        <v>1071</v>
      </c>
      <c r="E27" s="205">
        <v>40</v>
      </c>
      <c r="F27" s="205">
        <v>1024</v>
      </c>
      <c r="G27" s="205">
        <v>94</v>
      </c>
      <c r="H27" s="205">
        <v>341</v>
      </c>
      <c r="I27" s="205">
        <v>1337</v>
      </c>
      <c r="J27" s="205" t="s">
        <v>140</v>
      </c>
      <c r="K27" s="205">
        <v>42103</v>
      </c>
      <c r="L27" s="205">
        <v>26029</v>
      </c>
      <c r="M27" s="205">
        <v>93</v>
      </c>
      <c r="N27" s="205">
        <v>94</v>
      </c>
      <c r="O27" s="205">
        <v>1614</v>
      </c>
      <c r="P27" s="205">
        <v>514</v>
      </c>
    </row>
    <row r="28" spans="1:16" ht="15">
      <c r="A28" s="197">
        <v>19</v>
      </c>
      <c r="B28" s="198" t="s">
        <v>66</v>
      </c>
      <c r="C28" s="205">
        <v>76</v>
      </c>
      <c r="D28" s="205">
        <v>1411</v>
      </c>
      <c r="E28" s="205">
        <v>48</v>
      </c>
      <c r="F28" s="205">
        <v>1352</v>
      </c>
      <c r="G28" s="205">
        <v>93</v>
      </c>
      <c r="H28" s="205">
        <v>448</v>
      </c>
      <c r="I28" s="205">
        <v>1525</v>
      </c>
      <c r="J28" s="205" t="s">
        <v>140</v>
      </c>
      <c r="K28" s="205">
        <v>47017</v>
      </c>
      <c r="L28" s="205">
        <v>28601</v>
      </c>
      <c r="M28" s="205">
        <v>62</v>
      </c>
      <c r="N28" s="205">
        <v>56</v>
      </c>
      <c r="O28" s="205">
        <v>2051</v>
      </c>
      <c r="P28" s="205">
        <v>1795</v>
      </c>
    </row>
    <row r="29" spans="1:16" ht="15">
      <c r="A29" s="197">
        <v>20</v>
      </c>
      <c r="B29" s="198" t="s">
        <v>67</v>
      </c>
      <c r="C29" s="205">
        <v>102</v>
      </c>
      <c r="D29" s="205">
        <v>1806</v>
      </c>
      <c r="E29" s="205">
        <v>63</v>
      </c>
      <c r="F29" s="205">
        <v>2957</v>
      </c>
      <c r="G29" s="205">
        <v>99</v>
      </c>
      <c r="H29" s="205">
        <v>461</v>
      </c>
      <c r="I29" s="205">
        <v>2118</v>
      </c>
      <c r="J29" s="205" t="s">
        <v>140</v>
      </c>
      <c r="K29" s="205">
        <v>89618</v>
      </c>
      <c r="L29" s="205">
        <v>40069</v>
      </c>
      <c r="M29" s="205">
        <v>79</v>
      </c>
      <c r="N29" s="205">
        <v>69</v>
      </c>
      <c r="O29" s="205">
        <v>32162</v>
      </c>
      <c r="P29" s="205">
        <v>9965</v>
      </c>
    </row>
    <row r="30" spans="1:16" ht="15">
      <c r="A30" s="197">
        <v>21</v>
      </c>
      <c r="B30" s="198" t="s">
        <v>68</v>
      </c>
      <c r="C30" s="205">
        <v>33</v>
      </c>
      <c r="D30" s="205">
        <v>540</v>
      </c>
      <c r="E30" s="205">
        <v>22</v>
      </c>
      <c r="F30" s="205">
        <v>904</v>
      </c>
      <c r="G30" s="205">
        <v>85</v>
      </c>
      <c r="H30" s="205">
        <v>124</v>
      </c>
      <c r="I30" s="205">
        <v>559</v>
      </c>
      <c r="J30" s="205" t="s">
        <v>140</v>
      </c>
      <c r="K30" s="205">
        <v>17027</v>
      </c>
      <c r="L30" s="205">
        <v>7952</v>
      </c>
      <c r="M30" s="205">
        <v>85</v>
      </c>
      <c r="N30" s="205">
        <v>57</v>
      </c>
      <c r="O30" s="205">
        <v>423</v>
      </c>
      <c r="P30" s="205">
        <v>26</v>
      </c>
    </row>
    <row r="31" spans="1:16" ht="15">
      <c r="A31" s="197">
        <v>22</v>
      </c>
      <c r="B31" s="198" t="s">
        <v>69</v>
      </c>
      <c r="C31" s="205">
        <v>72</v>
      </c>
      <c r="D31" s="205">
        <v>1145</v>
      </c>
      <c r="E31" s="205">
        <v>42</v>
      </c>
      <c r="F31" s="205">
        <v>1132</v>
      </c>
      <c r="G31" s="205">
        <v>97</v>
      </c>
      <c r="H31" s="205">
        <v>293</v>
      </c>
      <c r="I31" s="205">
        <v>1361</v>
      </c>
      <c r="J31" s="205" t="s">
        <v>140</v>
      </c>
      <c r="K31" s="205">
        <v>20597</v>
      </c>
      <c r="L31" s="205">
        <v>19798</v>
      </c>
      <c r="M31" s="205">
        <v>41</v>
      </c>
      <c r="N31" s="205">
        <v>25</v>
      </c>
      <c r="O31" s="205">
        <v>1355</v>
      </c>
      <c r="P31" s="205">
        <v>304</v>
      </c>
    </row>
    <row r="32" spans="1:16" ht="15">
      <c r="A32" s="197">
        <v>23</v>
      </c>
      <c r="B32" s="198" t="s">
        <v>70</v>
      </c>
      <c r="C32" s="205">
        <v>49</v>
      </c>
      <c r="D32" s="205">
        <v>797</v>
      </c>
      <c r="E32" s="205">
        <v>31</v>
      </c>
      <c r="F32" s="205">
        <v>790</v>
      </c>
      <c r="G32" s="205">
        <v>57</v>
      </c>
      <c r="H32" s="205">
        <v>177</v>
      </c>
      <c r="I32" s="205">
        <v>930</v>
      </c>
      <c r="J32" s="205" t="s">
        <v>140</v>
      </c>
      <c r="K32" s="205">
        <v>25926</v>
      </c>
      <c r="L32" s="205">
        <v>14724</v>
      </c>
      <c r="M32" s="205">
        <v>91</v>
      </c>
      <c r="N32" s="205">
        <v>41</v>
      </c>
      <c r="O32" s="205">
        <v>192</v>
      </c>
      <c r="P32" s="205">
        <v>456</v>
      </c>
    </row>
    <row r="33" spans="1:16" ht="15">
      <c r="A33" s="197">
        <v>24</v>
      </c>
      <c r="B33" s="198" t="s">
        <v>71</v>
      </c>
      <c r="C33" s="205">
        <v>38</v>
      </c>
      <c r="D33" s="205">
        <v>815</v>
      </c>
      <c r="E33" s="205">
        <v>29</v>
      </c>
      <c r="F33" s="205">
        <v>1056</v>
      </c>
      <c r="G33" s="205">
        <v>100</v>
      </c>
      <c r="H33" s="205">
        <v>210</v>
      </c>
      <c r="I33" s="205">
        <v>886</v>
      </c>
      <c r="J33" s="205" t="s">
        <v>140</v>
      </c>
      <c r="K33" s="205">
        <v>43920</v>
      </c>
      <c r="L33" s="205">
        <v>23668</v>
      </c>
      <c r="M33" s="205">
        <v>98</v>
      </c>
      <c r="N33" s="205">
        <v>97</v>
      </c>
      <c r="O33" s="205">
        <v>3869</v>
      </c>
      <c r="P33" s="205">
        <v>2118</v>
      </c>
    </row>
    <row r="34" spans="1:16" ht="15">
      <c r="A34" s="197">
        <v>25</v>
      </c>
      <c r="B34" s="198" t="s">
        <v>72</v>
      </c>
      <c r="C34" s="205">
        <v>29</v>
      </c>
      <c r="D34" s="205">
        <v>484</v>
      </c>
      <c r="E34" s="205">
        <v>18</v>
      </c>
      <c r="F34" s="205">
        <v>568</v>
      </c>
      <c r="G34" s="205">
        <v>100</v>
      </c>
      <c r="H34" s="205">
        <v>156</v>
      </c>
      <c r="I34" s="205">
        <v>518</v>
      </c>
      <c r="J34" s="205" t="s">
        <v>140</v>
      </c>
      <c r="K34" s="205">
        <v>18892</v>
      </c>
      <c r="L34" s="205">
        <v>9429</v>
      </c>
      <c r="M34" s="205">
        <v>99</v>
      </c>
      <c r="N34" s="205">
        <v>98</v>
      </c>
      <c r="O34" s="205">
        <v>713</v>
      </c>
      <c r="P34" s="205">
        <v>126</v>
      </c>
    </row>
    <row r="35" spans="1:16" ht="15">
      <c r="A35" s="197">
        <v>26</v>
      </c>
      <c r="B35" s="198" t="s">
        <v>73</v>
      </c>
      <c r="C35" s="205">
        <v>44</v>
      </c>
      <c r="D35" s="205">
        <v>791</v>
      </c>
      <c r="E35" s="205">
        <v>26</v>
      </c>
      <c r="F35" s="205">
        <v>620</v>
      </c>
      <c r="G35" s="205">
        <v>70</v>
      </c>
      <c r="H35" s="205">
        <v>177</v>
      </c>
      <c r="I35" s="205">
        <v>815</v>
      </c>
      <c r="J35" s="205" t="s">
        <v>140</v>
      </c>
      <c r="K35" s="205">
        <v>6395</v>
      </c>
      <c r="L35" s="205">
        <v>8146</v>
      </c>
      <c r="M35" s="205">
        <v>25</v>
      </c>
      <c r="N35" s="205">
        <v>15</v>
      </c>
      <c r="O35" s="205">
        <v>92</v>
      </c>
      <c r="P35" s="205">
        <v>0</v>
      </c>
    </row>
    <row r="36" spans="1:16" ht="15">
      <c r="A36" s="197">
        <v>27</v>
      </c>
      <c r="B36" s="198" t="s">
        <v>74</v>
      </c>
      <c r="C36" s="205">
        <v>73</v>
      </c>
      <c r="D36" s="205">
        <v>1365</v>
      </c>
      <c r="E36" s="205">
        <v>43</v>
      </c>
      <c r="F36" s="205">
        <v>1180</v>
      </c>
      <c r="G36" s="205">
        <v>78</v>
      </c>
      <c r="H36" s="205">
        <v>254</v>
      </c>
      <c r="I36" s="205">
        <v>1317</v>
      </c>
      <c r="J36" s="205" t="s">
        <v>140</v>
      </c>
      <c r="K36" s="205">
        <v>45074</v>
      </c>
      <c r="L36" s="205">
        <v>22290</v>
      </c>
      <c r="M36" s="205">
        <v>41</v>
      </c>
      <c r="N36" s="205">
        <v>36</v>
      </c>
      <c r="O36" s="205">
        <v>583</v>
      </c>
      <c r="P36" s="205">
        <v>399</v>
      </c>
    </row>
    <row r="37" spans="1:16" ht="15">
      <c r="A37" s="197">
        <v>28</v>
      </c>
      <c r="B37" s="198" t="s">
        <v>75</v>
      </c>
      <c r="C37" s="205">
        <v>70</v>
      </c>
      <c r="D37" s="205">
        <v>1471</v>
      </c>
      <c r="E37" s="205">
        <v>44</v>
      </c>
      <c r="F37" s="205">
        <v>1316</v>
      </c>
      <c r="G37" s="205">
        <v>86</v>
      </c>
      <c r="H37" s="205">
        <v>217</v>
      </c>
      <c r="I37" s="205">
        <v>1350</v>
      </c>
      <c r="J37" s="205" t="s">
        <v>140</v>
      </c>
      <c r="K37" s="205">
        <v>54027</v>
      </c>
      <c r="L37" s="205">
        <v>36486</v>
      </c>
      <c r="M37" s="205">
        <v>36</v>
      </c>
      <c r="N37" s="205">
        <v>36</v>
      </c>
      <c r="O37" s="205">
        <v>3377</v>
      </c>
      <c r="P37" s="205">
        <v>379</v>
      </c>
    </row>
    <row r="38" spans="1:16" ht="15">
      <c r="A38" s="197">
        <v>29</v>
      </c>
      <c r="B38" s="198" t="s">
        <v>76</v>
      </c>
      <c r="C38" s="205">
        <v>39</v>
      </c>
      <c r="D38" s="205">
        <v>591</v>
      </c>
      <c r="E38" s="205">
        <v>22</v>
      </c>
      <c r="F38" s="205">
        <v>455</v>
      </c>
      <c r="G38" s="205">
        <v>72</v>
      </c>
      <c r="H38" s="205">
        <v>198</v>
      </c>
      <c r="I38" s="205">
        <v>688</v>
      </c>
      <c r="J38" s="205">
        <v>93</v>
      </c>
      <c r="K38" s="205">
        <v>16845</v>
      </c>
      <c r="L38" s="205">
        <v>6772</v>
      </c>
      <c r="M38" s="205">
        <v>48</v>
      </c>
      <c r="N38" s="205">
        <v>25</v>
      </c>
      <c r="O38" s="205">
        <v>57</v>
      </c>
      <c r="P38" s="205">
        <v>6</v>
      </c>
    </row>
    <row r="39" spans="1:16" ht="15">
      <c r="A39" s="197">
        <v>30</v>
      </c>
      <c r="B39" s="198" t="s">
        <v>77</v>
      </c>
      <c r="C39" s="205">
        <v>74</v>
      </c>
      <c r="D39" s="205">
        <v>1482</v>
      </c>
      <c r="E39" s="205">
        <v>52</v>
      </c>
      <c r="F39" s="205">
        <v>1725</v>
      </c>
      <c r="G39" s="205">
        <v>87</v>
      </c>
      <c r="H39" s="205">
        <v>335</v>
      </c>
      <c r="I39" s="205">
        <v>1628</v>
      </c>
      <c r="J39" s="205" t="s">
        <v>140</v>
      </c>
      <c r="K39" s="205">
        <v>68287</v>
      </c>
      <c r="L39" s="205">
        <v>31202</v>
      </c>
      <c r="M39" s="205">
        <v>85</v>
      </c>
      <c r="N39" s="205">
        <v>79</v>
      </c>
      <c r="O39" s="205">
        <v>3044</v>
      </c>
      <c r="P39" s="205">
        <v>241</v>
      </c>
    </row>
    <row r="40" spans="1:16" ht="15">
      <c r="A40" s="197">
        <v>31</v>
      </c>
      <c r="B40" s="198" t="s">
        <v>78</v>
      </c>
      <c r="C40" s="205">
        <v>50</v>
      </c>
      <c r="D40" s="205">
        <v>963</v>
      </c>
      <c r="E40" s="205">
        <v>35</v>
      </c>
      <c r="F40" s="205">
        <v>985</v>
      </c>
      <c r="G40" s="205">
        <v>68</v>
      </c>
      <c r="H40" s="205">
        <v>225</v>
      </c>
      <c r="I40" s="205">
        <v>1105</v>
      </c>
      <c r="J40" s="205" t="s">
        <v>140</v>
      </c>
      <c r="K40" s="205">
        <v>11865</v>
      </c>
      <c r="L40" s="205">
        <v>7872</v>
      </c>
      <c r="M40" s="205">
        <v>11</v>
      </c>
      <c r="N40" s="205">
        <v>9</v>
      </c>
      <c r="O40" s="205">
        <v>152</v>
      </c>
      <c r="P40" s="205">
        <v>426</v>
      </c>
    </row>
    <row r="41" spans="1:16" ht="15">
      <c r="A41" s="197">
        <v>32</v>
      </c>
      <c r="B41" s="198" t="s">
        <v>79</v>
      </c>
      <c r="C41" s="205">
        <v>46</v>
      </c>
      <c r="D41" s="205">
        <v>808</v>
      </c>
      <c r="E41" s="205">
        <v>30</v>
      </c>
      <c r="F41" s="205">
        <v>1022</v>
      </c>
      <c r="G41" s="205">
        <v>76</v>
      </c>
      <c r="H41" s="205">
        <v>261</v>
      </c>
      <c r="I41" s="205">
        <v>942</v>
      </c>
      <c r="J41" s="205" t="s">
        <v>140</v>
      </c>
      <c r="K41" s="205">
        <v>23957</v>
      </c>
      <c r="L41" s="205">
        <v>16552</v>
      </c>
      <c r="M41" s="205">
        <v>91</v>
      </c>
      <c r="N41" s="205">
        <v>68</v>
      </c>
      <c r="O41" s="205">
        <v>8</v>
      </c>
      <c r="P41" s="205">
        <v>193</v>
      </c>
    </row>
    <row r="42" spans="1:16" ht="15">
      <c r="A42" s="197">
        <v>33</v>
      </c>
      <c r="B42" s="198" t="s">
        <v>80</v>
      </c>
      <c r="C42" s="205">
        <v>71</v>
      </c>
      <c r="D42" s="205">
        <v>1300</v>
      </c>
      <c r="E42" s="205">
        <v>43</v>
      </c>
      <c r="F42" s="205">
        <v>1510</v>
      </c>
      <c r="G42" s="205">
        <v>91</v>
      </c>
      <c r="H42" s="205">
        <v>205</v>
      </c>
      <c r="I42" s="205">
        <v>1419</v>
      </c>
      <c r="J42" s="205" t="s">
        <v>140</v>
      </c>
      <c r="K42" s="205">
        <v>58076</v>
      </c>
      <c r="L42" s="205">
        <v>25687</v>
      </c>
      <c r="M42" s="205">
        <v>58</v>
      </c>
      <c r="N42" s="205">
        <v>55</v>
      </c>
      <c r="O42" s="205">
        <v>1012</v>
      </c>
      <c r="P42" s="205">
        <v>35</v>
      </c>
    </row>
    <row r="43" spans="1:16" ht="15">
      <c r="A43" s="197">
        <v>34</v>
      </c>
      <c r="B43" s="198" t="s">
        <v>81</v>
      </c>
      <c r="C43" s="205">
        <v>39</v>
      </c>
      <c r="D43" s="205">
        <v>542</v>
      </c>
      <c r="E43" s="205">
        <v>23</v>
      </c>
      <c r="F43" s="205">
        <v>596</v>
      </c>
      <c r="G43" s="205">
        <v>73</v>
      </c>
      <c r="H43" s="205">
        <v>236</v>
      </c>
      <c r="I43" s="205">
        <v>750</v>
      </c>
      <c r="J43" s="205" t="s">
        <v>140</v>
      </c>
      <c r="K43" s="205">
        <v>25594</v>
      </c>
      <c r="L43" s="205">
        <v>7426</v>
      </c>
      <c r="M43" s="205">
        <v>75</v>
      </c>
      <c r="N43" s="205">
        <v>54</v>
      </c>
      <c r="O43" s="205">
        <v>42</v>
      </c>
      <c r="P43" s="205">
        <v>204</v>
      </c>
    </row>
    <row r="44" spans="1:16" ht="15">
      <c r="A44" s="197">
        <v>35</v>
      </c>
      <c r="B44" s="198" t="s">
        <v>82</v>
      </c>
      <c r="C44" s="205">
        <v>53</v>
      </c>
      <c r="D44" s="205">
        <v>798</v>
      </c>
      <c r="E44" s="205">
        <v>30</v>
      </c>
      <c r="F44" s="205">
        <v>549</v>
      </c>
      <c r="G44" s="205">
        <v>54</v>
      </c>
      <c r="H44" s="205">
        <v>247</v>
      </c>
      <c r="I44" s="205">
        <v>973</v>
      </c>
      <c r="J44" s="205" t="s">
        <v>140</v>
      </c>
      <c r="K44" s="205">
        <v>23988</v>
      </c>
      <c r="L44" s="205">
        <v>10139</v>
      </c>
      <c r="M44" s="205">
        <v>19</v>
      </c>
      <c r="N44" s="205">
        <v>31</v>
      </c>
      <c r="O44" s="205">
        <v>102</v>
      </c>
      <c r="P44" s="205">
        <v>126</v>
      </c>
    </row>
    <row r="45" spans="1:16" ht="15">
      <c r="A45" s="197">
        <v>36</v>
      </c>
      <c r="B45" s="198" t="s">
        <v>83</v>
      </c>
      <c r="C45" s="205">
        <v>32</v>
      </c>
      <c r="D45" s="205">
        <v>513</v>
      </c>
      <c r="E45" s="205">
        <v>21</v>
      </c>
      <c r="F45" s="205">
        <v>453</v>
      </c>
      <c r="G45" s="205">
        <v>91</v>
      </c>
      <c r="H45" s="205">
        <v>163</v>
      </c>
      <c r="I45" s="205">
        <v>713</v>
      </c>
      <c r="J45" s="205" t="s">
        <v>140</v>
      </c>
      <c r="K45" s="205">
        <v>21338</v>
      </c>
      <c r="L45" s="205">
        <v>13977</v>
      </c>
      <c r="M45" s="205">
        <v>90</v>
      </c>
      <c r="N45" s="205">
        <v>69</v>
      </c>
      <c r="O45" s="205">
        <v>250</v>
      </c>
      <c r="P45" s="205">
        <v>524</v>
      </c>
    </row>
    <row r="46" spans="1:16" ht="15">
      <c r="A46" s="197">
        <v>37</v>
      </c>
      <c r="B46" s="198" t="s">
        <v>84</v>
      </c>
      <c r="C46" s="205">
        <v>37</v>
      </c>
      <c r="D46" s="205">
        <v>722</v>
      </c>
      <c r="E46" s="205">
        <v>30</v>
      </c>
      <c r="F46" s="205">
        <v>1081</v>
      </c>
      <c r="G46" s="205">
        <v>88</v>
      </c>
      <c r="H46" s="205">
        <v>152</v>
      </c>
      <c r="I46" s="205">
        <v>850</v>
      </c>
      <c r="J46" s="205" t="s">
        <v>140</v>
      </c>
      <c r="K46" s="205">
        <v>23389</v>
      </c>
      <c r="L46" s="205">
        <v>15490</v>
      </c>
      <c r="M46" s="205">
        <v>79</v>
      </c>
      <c r="N46" s="205">
        <v>56</v>
      </c>
      <c r="O46" s="205">
        <v>30</v>
      </c>
      <c r="P46" s="205">
        <v>124</v>
      </c>
    </row>
    <row r="47" spans="1:16" ht="15">
      <c r="A47" s="197">
        <v>38</v>
      </c>
      <c r="B47" s="198" t="s">
        <v>85</v>
      </c>
      <c r="C47" s="205">
        <v>59</v>
      </c>
      <c r="D47" s="205">
        <v>1305</v>
      </c>
      <c r="E47" s="205">
        <v>52</v>
      </c>
      <c r="F47" s="205">
        <v>1144</v>
      </c>
      <c r="G47" s="205">
        <v>85</v>
      </c>
      <c r="H47" s="205">
        <v>229</v>
      </c>
      <c r="I47" s="205">
        <v>1408</v>
      </c>
      <c r="J47" s="205" t="s">
        <v>140</v>
      </c>
      <c r="K47" s="205">
        <v>21294</v>
      </c>
      <c r="L47" s="205">
        <v>27041</v>
      </c>
      <c r="M47" s="205">
        <v>58</v>
      </c>
      <c r="N47" s="205">
        <v>53</v>
      </c>
      <c r="O47" s="205">
        <v>1086</v>
      </c>
      <c r="P47" s="205">
        <v>133</v>
      </c>
    </row>
    <row r="48" spans="1:16" ht="15">
      <c r="A48" s="197">
        <v>39</v>
      </c>
      <c r="B48" s="198" t="s">
        <v>86</v>
      </c>
      <c r="C48" s="205">
        <v>84</v>
      </c>
      <c r="D48" s="205">
        <v>1203</v>
      </c>
      <c r="E48" s="205">
        <v>47</v>
      </c>
      <c r="F48" s="205">
        <v>1457</v>
      </c>
      <c r="G48" s="205">
        <v>82</v>
      </c>
      <c r="H48" s="205">
        <v>268</v>
      </c>
      <c r="I48" s="205">
        <v>1429</v>
      </c>
      <c r="J48" s="205" t="s">
        <v>140</v>
      </c>
      <c r="K48" s="205">
        <v>26800</v>
      </c>
      <c r="L48" s="205">
        <v>18651</v>
      </c>
      <c r="M48" s="205">
        <v>36</v>
      </c>
      <c r="N48" s="205">
        <v>25</v>
      </c>
      <c r="O48" s="205">
        <v>317</v>
      </c>
      <c r="P48" s="205">
        <v>3</v>
      </c>
    </row>
    <row r="49" spans="1:16" ht="15">
      <c r="A49" s="197">
        <v>40</v>
      </c>
      <c r="B49" s="198" t="s">
        <v>87</v>
      </c>
      <c r="C49" s="205">
        <v>38</v>
      </c>
      <c r="D49" s="205">
        <v>664</v>
      </c>
      <c r="E49" s="205">
        <v>26</v>
      </c>
      <c r="F49" s="205">
        <v>965</v>
      </c>
      <c r="G49" s="205">
        <v>95</v>
      </c>
      <c r="H49" s="205">
        <v>227</v>
      </c>
      <c r="I49" s="205">
        <v>838</v>
      </c>
      <c r="J49" s="205" t="s">
        <v>140</v>
      </c>
      <c r="K49" s="205">
        <v>3556</v>
      </c>
      <c r="L49" s="205">
        <v>2821</v>
      </c>
      <c r="M49" s="205">
        <v>7</v>
      </c>
      <c r="N49" s="205">
        <v>4</v>
      </c>
      <c r="O49" s="205">
        <v>248</v>
      </c>
      <c r="P49" s="205">
        <v>88</v>
      </c>
    </row>
    <row r="50" spans="1:16" ht="15">
      <c r="A50" s="197">
        <v>41</v>
      </c>
      <c r="B50" s="198" t="s">
        <v>88</v>
      </c>
      <c r="C50" s="205">
        <v>65</v>
      </c>
      <c r="D50" s="205">
        <v>974</v>
      </c>
      <c r="E50" s="205">
        <v>37</v>
      </c>
      <c r="F50" s="205">
        <v>841</v>
      </c>
      <c r="G50" s="205">
        <v>71</v>
      </c>
      <c r="H50" s="205">
        <v>193</v>
      </c>
      <c r="I50" s="205">
        <v>1141</v>
      </c>
      <c r="J50" s="205" t="s">
        <v>140</v>
      </c>
      <c r="K50" s="205">
        <v>43117</v>
      </c>
      <c r="L50" s="205">
        <v>26886</v>
      </c>
      <c r="M50" s="205">
        <v>77</v>
      </c>
      <c r="N50" s="205">
        <v>70</v>
      </c>
      <c r="O50" s="205">
        <v>1319</v>
      </c>
      <c r="P50" s="205">
        <v>871</v>
      </c>
    </row>
    <row r="51" spans="1:16" ht="15">
      <c r="A51" s="197">
        <v>42</v>
      </c>
      <c r="B51" s="198" t="s">
        <v>89</v>
      </c>
      <c r="C51" s="205">
        <v>68</v>
      </c>
      <c r="D51" s="205">
        <v>1147</v>
      </c>
      <c r="E51" s="205">
        <v>41</v>
      </c>
      <c r="F51" s="205">
        <v>2098</v>
      </c>
      <c r="G51" s="205">
        <v>92</v>
      </c>
      <c r="H51" s="205">
        <v>361</v>
      </c>
      <c r="I51" s="205">
        <v>1273</v>
      </c>
      <c r="J51" s="205" t="s">
        <v>140</v>
      </c>
      <c r="K51" s="205">
        <v>47536</v>
      </c>
      <c r="L51" s="205">
        <v>23160</v>
      </c>
      <c r="M51" s="205">
        <v>95</v>
      </c>
      <c r="N51" s="205">
        <v>69</v>
      </c>
      <c r="O51" s="205">
        <v>1500</v>
      </c>
      <c r="P51" s="205">
        <v>139</v>
      </c>
    </row>
    <row r="52" spans="1:16" ht="15">
      <c r="A52" s="197">
        <v>43</v>
      </c>
      <c r="B52" s="198" t="s">
        <v>90</v>
      </c>
      <c r="C52" s="205">
        <v>57</v>
      </c>
      <c r="D52" s="205">
        <v>1262</v>
      </c>
      <c r="E52" s="205">
        <v>39</v>
      </c>
      <c r="F52" s="205">
        <v>1806</v>
      </c>
      <c r="G52" s="205">
        <v>83</v>
      </c>
      <c r="H52" s="205">
        <v>217</v>
      </c>
      <c r="I52" s="205">
        <v>1159</v>
      </c>
      <c r="J52" s="205" t="s">
        <v>140</v>
      </c>
      <c r="K52" s="205">
        <v>57087</v>
      </c>
      <c r="L52" s="205">
        <v>26530</v>
      </c>
      <c r="M52" s="205">
        <v>43</v>
      </c>
      <c r="N52" s="205">
        <v>70</v>
      </c>
      <c r="O52" s="205">
        <v>451</v>
      </c>
      <c r="P52" s="205">
        <v>477</v>
      </c>
    </row>
    <row r="53" spans="1:16" ht="15">
      <c r="A53" s="197">
        <v>44</v>
      </c>
      <c r="B53" s="198" t="s">
        <v>91</v>
      </c>
      <c r="C53" s="205">
        <v>31</v>
      </c>
      <c r="D53" s="205">
        <v>642</v>
      </c>
      <c r="E53" s="205">
        <v>21</v>
      </c>
      <c r="F53" s="205">
        <v>509</v>
      </c>
      <c r="G53" s="205">
        <v>74</v>
      </c>
      <c r="H53" s="205">
        <v>154</v>
      </c>
      <c r="I53" s="205">
        <v>666</v>
      </c>
      <c r="J53" s="205">
        <v>71</v>
      </c>
      <c r="K53" s="205">
        <v>21504</v>
      </c>
      <c r="L53" s="205">
        <v>8665</v>
      </c>
      <c r="M53" s="205">
        <v>48</v>
      </c>
      <c r="N53" s="205">
        <v>39</v>
      </c>
      <c r="O53" s="205">
        <v>99</v>
      </c>
      <c r="P53" s="205">
        <v>4</v>
      </c>
    </row>
    <row r="54" spans="1:16" ht="15">
      <c r="A54" s="197">
        <v>45</v>
      </c>
      <c r="B54" s="198" t="s">
        <v>92</v>
      </c>
      <c r="C54" s="205">
        <v>42</v>
      </c>
      <c r="D54" s="205">
        <v>868</v>
      </c>
      <c r="E54" s="205">
        <v>32</v>
      </c>
      <c r="F54" s="205">
        <v>780</v>
      </c>
      <c r="G54" s="205">
        <v>90</v>
      </c>
      <c r="H54" s="205">
        <v>164</v>
      </c>
      <c r="I54" s="205">
        <v>948</v>
      </c>
      <c r="J54" s="205" t="s">
        <v>140</v>
      </c>
      <c r="K54" s="205">
        <v>23601</v>
      </c>
      <c r="L54" s="205">
        <v>9449</v>
      </c>
      <c r="M54" s="205">
        <v>92</v>
      </c>
      <c r="N54" s="205">
        <v>66</v>
      </c>
      <c r="O54" s="205">
        <v>559</v>
      </c>
      <c r="P54" s="205">
        <v>523</v>
      </c>
    </row>
    <row r="55" spans="1:16" ht="15">
      <c r="A55" s="197">
        <v>46</v>
      </c>
      <c r="B55" s="198" t="s">
        <v>93</v>
      </c>
      <c r="C55" s="205">
        <v>87</v>
      </c>
      <c r="D55" s="205">
        <v>1603</v>
      </c>
      <c r="E55" s="205">
        <v>51</v>
      </c>
      <c r="F55" s="205">
        <v>2647</v>
      </c>
      <c r="G55" s="205">
        <v>95</v>
      </c>
      <c r="H55" s="205">
        <v>125</v>
      </c>
      <c r="I55" s="205">
        <v>1628</v>
      </c>
      <c r="J55" s="205" t="s">
        <v>140</v>
      </c>
      <c r="K55" s="205">
        <v>28948</v>
      </c>
      <c r="L55" s="205">
        <v>16380</v>
      </c>
      <c r="M55" s="205">
        <v>25</v>
      </c>
      <c r="N55" s="205">
        <v>29</v>
      </c>
      <c r="O55" s="205">
        <v>667</v>
      </c>
      <c r="P55" s="205">
        <v>46</v>
      </c>
    </row>
    <row r="56" spans="1:16" ht="15">
      <c r="A56" s="197">
        <v>47</v>
      </c>
      <c r="B56" s="198" t="s">
        <v>94</v>
      </c>
      <c r="C56" s="205">
        <v>52</v>
      </c>
      <c r="D56" s="205">
        <v>949</v>
      </c>
      <c r="E56" s="205">
        <v>33</v>
      </c>
      <c r="F56" s="205">
        <v>948</v>
      </c>
      <c r="G56" s="205">
        <v>100</v>
      </c>
      <c r="H56" s="205">
        <v>242</v>
      </c>
      <c r="I56" s="205">
        <v>1028</v>
      </c>
      <c r="J56" s="205">
        <v>100</v>
      </c>
      <c r="K56" s="205">
        <v>34839</v>
      </c>
      <c r="L56" s="205">
        <v>21689</v>
      </c>
      <c r="M56" s="205">
        <v>67</v>
      </c>
      <c r="N56" s="205">
        <v>71</v>
      </c>
      <c r="O56" s="205">
        <v>1186</v>
      </c>
      <c r="P56" s="205">
        <v>293</v>
      </c>
    </row>
    <row r="57" spans="1:16" ht="15">
      <c r="A57" s="197">
        <v>48</v>
      </c>
      <c r="B57" s="198" t="s">
        <v>95</v>
      </c>
      <c r="C57" s="205">
        <v>33</v>
      </c>
      <c r="D57" s="205">
        <v>657</v>
      </c>
      <c r="E57" s="205">
        <v>24</v>
      </c>
      <c r="F57" s="205">
        <v>594</v>
      </c>
      <c r="G57" s="205">
        <v>62</v>
      </c>
      <c r="H57" s="205">
        <v>181</v>
      </c>
      <c r="I57" s="205">
        <v>708</v>
      </c>
      <c r="J57" s="205" t="s">
        <v>140</v>
      </c>
      <c r="K57" s="205">
        <v>15444</v>
      </c>
      <c r="L57" s="205">
        <v>13240</v>
      </c>
      <c r="M57" s="205">
        <v>30</v>
      </c>
      <c r="N57" s="205">
        <v>44</v>
      </c>
      <c r="O57" s="205">
        <v>202</v>
      </c>
      <c r="P57" s="205">
        <v>465</v>
      </c>
    </row>
    <row r="58" spans="1:16" ht="15">
      <c r="A58" s="197">
        <v>49</v>
      </c>
      <c r="B58" s="198" t="s">
        <v>96</v>
      </c>
      <c r="C58" s="205">
        <v>70</v>
      </c>
      <c r="D58" s="205">
        <v>1395</v>
      </c>
      <c r="E58" s="205">
        <v>43</v>
      </c>
      <c r="F58" s="205">
        <v>2457</v>
      </c>
      <c r="G58" s="205">
        <v>100</v>
      </c>
      <c r="H58" s="205">
        <v>258</v>
      </c>
      <c r="I58" s="205">
        <v>1358</v>
      </c>
      <c r="J58" s="205">
        <v>89</v>
      </c>
      <c r="K58" s="205">
        <v>48419</v>
      </c>
      <c r="L58" s="205">
        <v>22579</v>
      </c>
      <c r="M58" s="205">
        <v>80</v>
      </c>
      <c r="N58" s="205">
        <v>81</v>
      </c>
      <c r="O58" s="205">
        <v>1510</v>
      </c>
      <c r="P58" s="205">
        <v>1069</v>
      </c>
    </row>
    <row r="59" spans="1:16" ht="15">
      <c r="A59" s="197">
        <v>50</v>
      </c>
      <c r="B59" s="198" t="s">
        <v>97</v>
      </c>
      <c r="C59" s="205">
        <v>62</v>
      </c>
      <c r="D59" s="205">
        <v>1211</v>
      </c>
      <c r="E59" s="205">
        <v>41</v>
      </c>
      <c r="F59" s="205">
        <v>1756</v>
      </c>
      <c r="G59" s="205">
        <v>100</v>
      </c>
      <c r="H59" s="205">
        <v>332</v>
      </c>
      <c r="I59" s="205">
        <v>1341</v>
      </c>
      <c r="J59" s="205" t="s">
        <v>140</v>
      </c>
      <c r="K59" s="205">
        <v>36076</v>
      </c>
      <c r="L59" s="205">
        <v>21457</v>
      </c>
      <c r="M59" s="205">
        <v>43</v>
      </c>
      <c r="N59" s="205">
        <v>32</v>
      </c>
      <c r="O59" s="205">
        <v>1400</v>
      </c>
      <c r="P59" s="205">
        <v>1348</v>
      </c>
    </row>
    <row r="60" spans="1:16" ht="15">
      <c r="A60" s="197">
        <v>51</v>
      </c>
      <c r="B60" s="198" t="s">
        <v>98</v>
      </c>
      <c r="C60" s="205">
        <v>53</v>
      </c>
      <c r="D60" s="205">
        <v>857</v>
      </c>
      <c r="E60" s="205">
        <v>32</v>
      </c>
      <c r="F60" s="205">
        <v>1037</v>
      </c>
      <c r="G60" s="205">
        <v>84</v>
      </c>
      <c r="H60" s="205">
        <v>185</v>
      </c>
      <c r="I60" s="205">
        <v>1017</v>
      </c>
      <c r="J60" s="205" t="s">
        <v>140</v>
      </c>
      <c r="K60" s="205">
        <v>32301</v>
      </c>
      <c r="L60" s="205">
        <v>15386</v>
      </c>
      <c r="M60" s="205">
        <v>88</v>
      </c>
      <c r="N60" s="205">
        <v>58</v>
      </c>
      <c r="O60" s="205">
        <v>647</v>
      </c>
      <c r="P60" s="205">
        <v>1254</v>
      </c>
    </row>
    <row r="61" spans="1:16" ht="15">
      <c r="A61" s="197">
        <v>52</v>
      </c>
      <c r="B61" s="198" t="s">
        <v>99</v>
      </c>
      <c r="C61" s="205">
        <v>105</v>
      </c>
      <c r="D61" s="205">
        <v>1837</v>
      </c>
      <c r="E61" s="205">
        <v>54</v>
      </c>
      <c r="F61" s="205">
        <v>1493</v>
      </c>
      <c r="G61" s="205">
        <v>87</v>
      </c>
      <c r="H61" s="205">
        <v>310</v>
      </c>
      <c r="I61" s="205">
        <v>1763</v>
      </c>
      <c r="J61" s="205" t="s">
        <v>140</v>
      </c>
      <c r="K61" s="205">
        <v>64192</v>
      </c>
      <c r="L61" s="205">
        <v>46392</v>
      </c>
      <c r="M61" s="205">
        <v>54</v>
      </c>
      <c r="N61" s="205">
        <v>53</v>
      </c>
      <c r="O61" s="205">
        <v>2891</v>
      </c>
      <c r="P61" s="205">
        <v>1438</v>
      </c>
    </row>
    <row r="62" spans="1:16" ht="15">
      <c r="A62" s="197">
        <v>53</v>
      </c>
      <c r="B62" s="198" t="s">
        <v>100</v>
      </c>
      <c r="C62" s="205">
        <v>69</v>
      </c>
      <c r="D62" s="205">
        <v>1100</v>
      </c>
      <c r="E62" s="205">
        <v>45</v>
      </c>
      <c r="F62" s="205">
        <v>1322</v>
      </c>
      <c r="G62" s="205">
        <v>69</v>
      </c>
      <c r="H62" s="205">
        <v>250</v>
      </c>
      <c r="I62" s="205">
        <v>1376</v>
      </c>
      <c r="J62" s="205" t="s">
        <v>140</v>
      </c>
      <c r="K62" s="205">
        <v>22685</v>
      </c>
      <c r="L62" s="205">
        <v>14458</v>
      </c>
      <c r="M62" s="205">
        <v>37</v>
      </c>
      <c r="N62" s="205">
        <v>54</v>
      </c>
      <c r="O62" s="205">
        <v>118</v>
      </c>
      <c r="P62" s="205">
        <v>598</v>
      </c>
    </row>
    <row r="63" spans="1:16" ht="15">
      <c r="A63" s="197">
        <v>54</v>
      </c>
      <c r="B63" s="198" t="s">
        <v>101</v>
      </c>
      <c r="C63" s="205">
        <v>74</v>
      </c>
      <c r="D63" s="205">
        <v>1560</v>
      </c>
      <c r="E63" s="205">
        <v>50</v>
      </c>
      <c r="F63" s="205">
        <v>2787</v>
      </c>
      <c r="G63" s="205">
        <v>99</v>
      </c>
      <c r="H63" s="205">
        <v>266</v>
      </c>
      <c r="I63" s="205">
        <v>1554</v>
      </c>
      <c r="J63" s="205" t="s">
        <v>140</v>
      </c>
      <c r="K63" s="205">
        <v>58913</v>
      </c>
      <c r="L63" s="205">
        <v>25689</v>
      </c>
      <c r="M63" s="205">
        <v>77</v>
      </c>
      <c r="N63" s="205">
        <v>46</v>
      </c>
      <c r="O63" s="205">
        <v>3714</v>
      </c>
      <c r="P63" s="205">
        <v>1394</v>
      </c>
    </row>
    <row r="64" spans="1:16" ht="15">
      <c r="A64" s="197">
        <v>55</v>
      </c>
      <c r="B64" s="198" t="s">
        <v>102</v>
      </c>
      <c r="C64" s="205">
        <v>43</v>
      </c>
      <c r="D64" s="205">
        <v>711</v>
      </c>
      <c r="E64" s="205">
        <v>25</v>
      </c>
      <c r="F64" s="205">
        <v>1138</v>
      </c>
      <c r="G64" s="205">
        <v>97</v>
      </c>
      <c r="H64" s="205">
        <v>177</v>
      </c>
      <c r="I64" s="205">
        <v>767</v>
      </c>
      <c r="J64" s="205" t="s">
        <v>140</v>
      </c>
      <c r="K64" s="205">
        <v>23053</v>
      </c>
      <c r="L64" s="205">
        <v>9308</v>
      </c>
      <c r="M64" s="205">
        <v>46</v>
      </c>
      <c r="N64" s="205">
        <v>55</v>
      </c>
      <c r="O64" s="205">
        <v>185</v>
      </c>
      <c r="P64" s="205">
        <v>243</v>
      </c>
    </row>
    <row r="65" spans="1:16" ht="15">
      <c r="A65" s="197">
        <v>56</v>
      </c>
      <c r="B65" s="198" t="s">
        <v>103</v>
      </c>
      <c r="C65" s="205">
        <v>52</v>
      </c>
      <c r="D65" s="205">
        <v>948</v>
      </c>
      <c r="E65" s="205">
        <v>34</v>
      </c>
      <c r="F65" s="205">
        <v>1492</v>
      </c>
      <c r="G65" s="205">
        <v>89</v>
      </c>
      <c r="H65" s="205">
        <v>212</v>
      </c>
      <c r="I65" s="205">
        <v>1079</v>
      </c>
      <c r="J65" s="205" t="s">
        <v>140</v>
      </c>
      <c r="K65" s="205">
        <v>30948</v>
      </c>
      <c r="L65" s="205">
        <v>8853</v>
      </c>
      <c r="M65" s="205">
        <v>45</v>
      </c>
      <c r="N65" s="205">
        <v>23</v>
      </c>
      <c r="O65" s="205">
        <v>838</v>
      </c>
      <c r="P65" s="205">
        <v>496</v>
      </c>
    </row>
    <row r="66" spans="1:16" ht="15">
      <c r="A66" s="197">
        <v>57</v>
      </c>
      <c r="B66" s="198" t="s">
        <v>104</v>
      </c>
      <c r="C66" s="205">
        <v>64</v>
      </c>
      <c r="D66" s="205">
        <v>1096</v>
      </c>
      <c r="E66" s="205">
        <v>38</v>
      </c>
      <c r="F66" s="205">
        <v>989</v>
      </c>
      <c r="G66" s="205">
        <v>95</v>
      </c>
      <c r="H66" s="205">
        <v>267</v>
      </c>
      <c r="I66" s="205">
        <v>1180</v>
      </c>
      <c r="J66" s="205" t="s">
        <v>140</v>
      </c>
      <c r="K66" s="205">
        <v>47693</v>
      </c>
      <c r="L66" s="205">
        <v>17993</v>
      </c>
      <c r="M66" s="205">
        <v>62</v>
      </c>
      <c r="N66" s="205">
        <v>61</v>
      </c>
      <c r="O66" s="205">
        <v>552</v>
      </c>
      <c r="P66" s="205">
        <v>86</v>
      </c>
    </row>
    <row r="67" spans="1:16" ht="15">
      <c r="A67" s="197">
        <v>58</v>
      </c>
      <c r="B67" s="198" t="s">
        <v>105</v>
      </c>
      <c r="C67" s="205">
        <v>40</v>
      </c>
      <c r="D67" s="205">
        <v>626</v>
      </c>
      <c r="E67" s="205">
        <v>24</v>
      </c>
      <c r="F67" s="205">
        <v>1125</v>
      </c>
      <c r="G67" s="205">
        <v>100</v>
      </c>
      <c r="H67" s="205">
        <v>212</v>
      </c>
      <c r="I67" s="205">
        <v>730</v>
      </c>
      <c r="J67" s="205" t="s">
        <v>140</v>
      </c>
      <c r="K67" s="205">
        <v>22713</v>
      </c>
      <c r="L67" s="205">
        <v>11551</v>
      </c>
      <c r="M67" s="205">
        <v>39</v>
      </c>
      <c r="N67" s="205">
        <v>44</v>
      </c>
      <c r="O67" s="205">
        <v>201</v>
      </c>
      <c r="P67" s="205">
        <v>32</v>
      </c>
    </row>
    <row r="68" spans="1:16" ht="15">
      <c r="A68" s="197">
        <v>59</v>
      </c>
      <c r="B68" s="198" t="s">
        <v>106</v>
      </c>
      <c r="C68" s="205">
        <v>41</v>
      </c>
      <c r="D68" s="205">
        <v>726</v>
      </c>
      <c r="E68" s="205">
        <v>26</v>
      </c>
      <c r="F68" s="205">
        <v>1302</v>
      </c>
      <c r="G68" s="205">
        <v>100</v>
      </c>
      <c r="H68" s="205">
        <v>180</v>
      </c>
      <c r="I68" s="205">
        <v>731</v>
      </c>
      <c r="J68" s="205" t="s">
        <v>140</v>
      </c>
      <c r="K68" s="205">
        <v>35038</v>
      </c>
      <c r="L68" s="205">
        <v>16942</v>
      </c>
      <c r="M68" s="205">
        <v>73</v>
      </c>
      <c r="N68" s="205">
        <v>66</v>
      </c>
      <c r="O68" s="205">
        <v>1223</v>
      </c>
      <c r="P68" s="205">
        <v>111</v>
      </c>
    </row>
    <row r="69" spans="1:16" ht="15">
      <c r="A69" s="197">
        <v>60</v>
      </c>
      <c r="B69" s="198" t="s">
        <v>107</v>
      </c>
      <c r="C69" s="205">
        <v>61</v>
      </c>
      <c r="D69" s="205">
        <v>1120</v>
      </c>
      <c r="E69" s="205">
        <v>35</v>
      </c>
      <c r="F69" s="205">
        <v>1724</v>
      </c>
      <c r="G69" s="205">
        <v>93</v>
      </c>
      <c r="H69" s="205">
        <v>225</v>
      </c>
      <c r="I69" s="205">
        <v>1064</v>
      </c>
      <c r="J69" s="205" t="s">
        <v>140</v>
      </c>
      <c r="K69" s="205">
        <v>44221</v>
      </c>
      <c r="L69" s="205">
        <v>27141</v>
      </c>
      <c r="M69" s="205">
        <v>78</v>
      </c>
      <c r="N69" s="205">
        <v>81</v>
      </c>
      <c r="O69" s="205">
        <v>776</v>
      </c>
      <c r="P69" s="205">
        <v>576</v>
      </c>
    </row>
    <row r="70" spans="1:16" ht="15">
      <c r="A70" s="197">
        <v>61</v>
      </c>
      <c r="B70" s="198" t="s">
        <v>108</v>
      </c>
      <c r="C70" s="205">
        <v>66</v>
      </c>
      <c r="D70" s="205">
        <v>1429</v>
      </c>
      <c r="E70" s="205">
        <v>48</v>
      </c>
      <c r="F70" s="205">
        <v>1257</v>
      </c>
      <c r="G70" s="205">
        <v>87</v>
      </c>
      <c r="H70" s="205">
        <v>195</v>
      </c>
      <c r="I70" s="205">
        <v>1414</v>
      </c>
      <c r="J70" s="205">
        <v>86</v>
      </c>
      <c r="K70" s="205">
        <v>43873</v>
      </c>
      <c r="L70" s="205">
        <v>17395</v>
      </c>
      <c r="M70" s="205">
        <v>100</v>
      </c>
      <c r="N70" s="205">
        <v>100</v>
      </c>
      <c r="O70" s="205">
        <v>447</v>
      </c>
      <c r="P70" s="205">
        <v>44</v>
      </c>
    </row>
    <row r="71" spans="1:16" ht="15">
      <c r="A71" s="197">
        <v>62</v>
      </c>
      <c r="B71" s="198" t="s">
        <v>109</v>
      </c>
      <c r="C71" s="205">
        <v>56</v>
      </c>
      <c r="D71" s="205">
        <v>1121</v>
      </c>
      <c r="E71" s="205">
        <v>41</v>
      </c>
      <c r="F71" s="205">
        <v>973</v>
      </c>
      <c r="G71" s="205">
        <v>100</v>
      </c>
      <c r="H71" s="205">
        <v>138</v>
      </c>
      <c r="I71" s="205">
        <v>1295</v>
      </c>
      <c r="J71" s="205" t="s">
        <v>140</v>
      </c>
      <c r="K71" s="205">
        <v>33800</v>
      </c>
      <c r="L71" s="205">
        <v>14435</v>
      </c>
      <c r="M71" s="205">
        <v>66</v>
      </c>
      <c r="N71" s="205">
        <v>62</v>
      </c>
      <c r="O71" s="205">
        <v>273</v>
      </c>
      <c r="P71" s="205">
        <v>169</v>
      </c>
    </row>
    <row r="72" spans="1:16" ht="15">
      <c r="A72" s="197">
        <v>63</v>
      </c>
      <c r="B72" s="198" t="s">
        <v>110</v>
      </c>
      <c r="C72" s="205">
        <v>106</v>
      </c>
      <c r="D72" s="205">
        <v>2026</v>
      </c>
      <c r="E72" s="205">
        <v>72</v>
      </c>
      <c r="F72" s="205">
        <v>1918</v>
      </c>
      <c r="G72" s="205">
        <v>74</v>
      </c>
      <c r="H72" s="205">
        <v>249</v>
      </c>
      <c r="I72" s="205">
        <v>2122</v>
      </c>
      <c r="J72" s="205" t="s">
        <v>140</v>
      </c>
      <c r="K72" s="205">
        <v>80351</v>
      </c>
      <c r="L72" s="205">
        <v>38948</v>
      </c>
      <c r="M72" s="205">
        <v>57</v>
      </c>
      <c r="N72" s="205">
        <v>53</v>
      </c>
      <c r="O72" s="205">
        <v>1679</v>
      </c>
      <c r="P72" s="205">
        <v>1826</v>
      </c>
    </row>
    <row r="73" spans="1:16" ht="15">
      <c r="A73" s="197">
        <v>64</v>
      </c>
      <c r="B73" s="198" t="s">
        <v>111</v>
      </c>
      <c r="C73" s="205">
        <v>80</v>
      </c>
      <c r="D73" s="205">
        <v>2170</v>
      </c>
      <c r="E73" s="205">
        <v>63</v>
      </c>
      <c r="F73" s="205">
        <v>3977</v>
      </c>
      <c r="G73" s="205">
        <v>100</v>
      </c>
      <c r="H73" s="205">
        <v>155</v>
      </c>
      <c r="I73" s="205">
        <v>1906</v>
      </c>
      <c r="J73" s="205" t="s">
        <v>140</v>
      </c>
      <c r="K73" s="205">
        <v>61251</v>
      </c>
      <c r="L73" s="205">
        <v>36739</v>
      </c>
      <c r="M73" s="205">
        <v>67</v>
      </c>
      <c r="N73" s="205">
        <v>23</v>
      </c>
      <c r="O73" s="205">
        <v>641</v>
      </c>
      <c r="P73" s="205">
        <v>902</v>
      </c>
    </row>
    <row r="74" spans="1:16" ht="15">
      <c r="A74" s="197">
        <v>65</v>
      </c>
      <c r="B74" s="198" t="s">
        <v>112</v>
      </c>
      <c r="C74" s="205">
        <v>23</v>
      </c>
      <c r="D74" s="205">
        <v>379</v>
      </c>
      <c r="E74" s="205">
        <v>15</v>
      </c>
      <c r="F74" s="205">
        <v>578</v>
      </c>
      <c r="G74" s="205">
        <v>84</v>
      </c>
      <c r="H74" s="205">
        <v>162</v>
      </c>
      <c r="I74" s="205">
        <v>441</v>
      </c>
      <c r="J74" s="205" t="s">
        <v>140</v>
      </c>
      <c r="K74" s="205">
        <v>9636</v>
      </c>
      <c r="L74" s="205">
        <v>3863</v>
      </c>
      <c r="M74" s="205">
        <v>59</v>
      </c>
      <c r="N74" s="205">
        <v>43</v>
      </c>
      <c r="O74" s="205">
        <v>530</v>
      </c>
      <c r="P74" s="205">
        <v>47</v>
      </c>
    </row>
    <row r="75" spans="1:16" ht="15">
      <c r="A75" s="197">
        <v>66</v>
      </c>
      <c r="B75" s="198" t="s">
        <v>113</v>
      </c>
      <c r="C75" s="205">
        <v>55</v>
      </c>
      <c r="D75" s="205">
        <v>853</v>
      </c>
      <c r="E75" s="205">
        <v>33</v>
      </c>
      <c r="F75" s="205">
        <v>1318</v>
      </c>
      <c r="G75" s="205">
        <v>99</v>
      </c>
      <c r="H75" s="205">
        <v>178</v>
      </c>
      <c r="I75" s="205">
        <v>939</v>
      </c>
      <c r="J75" s="205" t="s">
        <v>140</v>
      </c>
      <c r="K75" s="205">
        <v>33783</v>
      </c>
      <c r="L75" s="205">
        <v>13407</v>
      </c>
      <c r="M75" s="205">
        <v>99</v>
      </c>
      <c r="N75" s="205">
        <v>100</v>
      </c>
      <c r="O75" s="205">
        <v>2887</v>
      </c>
      <c r="P75" s="205">
        <v>1035</v>
      </c>
    </row>
    <row r="76" spans="1:16" ht="15">
      <c r="A76" s="197">
        <v>67</v>
      </c>
      <c r="B76" s="198" t="s">
        <v>114</v>
      </c>
      <c r="C76" s="205">
        <v>83</v>
      </c>
      <c r="D76" s="205">
        <v>1426</v>
      </c>
      <c r="E76" s="205">
        <v>49</v>
      </c>
      <c r="F76" s="205">
        <v>1212</v>
      </c>
      <c r="G76" s="205">
        <v>81</v>
      </c>
      <c r="H76" s="205">
        <v>324</v>
      </c>
      <c r="I76" s="205">
        <v>1586</v>
      </c>
      <c r="J76" s="205" t="s">
        <v>140</v>
      </c>
      <c r="K76" s="205">
        <v>43572</v>
      </c>
      <c r="L76" s="205">
        <v>23337</v>
      </c>
      <c r="M76" s="205">
        <v>60</v>
      </c>
      <c r="N76" s="205">
        <v>56</v>
      </c>
      <c r="O76" s="205">
        <v>637</v>
      </c>
      <c r="P76" s="205">
        <v>10</v>
      </c>
    </row>
    <row r="77" spans="1:16" ht="15">
      <c r="A77" s="197">
        <v>68</v>
      </c>
      <c r="B77" s="198" t="s">
        <v>115</v>
      </c>
      <c r="C77" s="205">
        <v>130</v>
      </c>
      <c r="D77" s="205">
        <v>2971</v>
      </c>
      <c r="E77" s="205">
        <v>89</v>
      </c>
      <c r="F77" s="205">
        <v>3058</v>
      </c>
      <c r="G77" s="205">
        <v>98</v>
      </c>
      <c r="H77" s="205">
        <v>944</v>
      </c>
      <c r="I77" s="205">
        <v>2618</v>
      </c>
      <c r="J77" s="205" t="s">
        <v>140</v>
      </c>
      <c r="K77" s="205">
        <v>112732</v>
      </c>
      <c r="L77" s="205">
        <v>58770</v>
      </c>
      <c r="M77" s="205">
        <v>62</v>
      </c>
      <c r="N77" s="205">
        <v>32</v>
      </c>
      <c r="O77" s="205">
        <v>13365</v>
      </c>
      <c r="P77" s="205">
        <v>3532</v>
      </c>
    </row>
    <row r="78" spans="1:16" ht="15">
      <c r="A78" s="197">
        <v>69</v>
      </c>
      <c r="B78" s="198" t="s">
        <v>116</v>
      </c>
      <c r="C78" s="205">
        <v>82</v>
      </c>
      <c r="D78" s="205">
        <v>1406</v>
      </c>
      <c r="E78" s="205">
        <v>51</v>
      </c>
      <c r="F78" s="205">
        <v>1446</v>
      </c>
      <c r="G78" s="205">
        <v>99</v>
      </c>
      <c r="H78" s="205">
        <v>264</v>
      </c>
      <c r="I78" s="205">
        <v>1575</v>
      </c>
      <c r="J78" s="205" t="s">
        <v>140</v>
      </c>
      <c r="K78" s="205">
        <v>39262</v>
      </c>
      <c r="L78" s="205">
        <v>20896</v>
      </c>
      <c r="M78" s="205">
        <v>84</v>
      </c>
      <c r="N78" s="205">
        <v>67</v>
      </c>
      <c r="O78" s="205">
        <v>880</v>
      </c>
      <c r="P78" s="205">
        <v>44</v>
      </c>
    </row>
    <row r="79" spans="1:16" ht="15">
      <c r="A79" s="197">
        <v>70</v>
      </c>
      <c r="B79" s="198" t="s">
        <v>117</v>
      </c>
      <c r="C79" s="205">
        <v>65</v>
      </c>
      <c r="D79" s="205">
        <v>1029</v>
      </c>
      <c r="E79" s="205">
        <v>41</v>
      </c>
      <c r="F79" s="205">
        <v>963</v>
      </c>
      <c r="G79" s="205">
        <v>87</v>
      </c>
      <c r="H79" s="205">
        <v>290</v>
      </c>
      <c r="I79" s="205">
        <v>1292</v>
      </c>
      <c r="J79" s="205" t="s">
        <v>140</v>
      </c>
      <c r="K79" s="205">
        <v>34729</v>
      </c>
      <c r="L79" s="205">
        <v>15173</v>
      </c>
      <c r="M79" s="205">
        <v>66</v>
      </c>
      <c r="N79" s="205">
        <v>53</v>
      </c>
      <c r="O79" s="205">
        <v>948</v>
      </c>
      <c r="P79" s="205">
        <v>3</v>
      </c>
    </row>
    <row r="80" spans="1:16" ht="15">
      <c r="A80" s="197">
        <v>71</v>
      </c>
      <c r="B80" s="198" t="s">
        <v>118</v>
      </c>
      <c r="C80" s="205">
        <v>83</v>
      </c>
      <c r="D80" s="205">
        <v>1398</v>
      </c>
      <c r="E80" s="205">
        <v>49</v>
      </c>
      <c r="F80" s="205">
        <v>1817</v>
      </c>
      <c r="G80" s="205">
        <v>91</v>
      </c>
      <c r="H80" s="205">
        <v>196</v>
      </c>
      <c r="I80" s="205">
        <v>1535</v>
      </c>
      <c r="J80" s="205" t="s">
        <v>140</v>
      </c>
      <c r="K80" s="205">
        <v>58129</v>
      </c>
      <c r="L80" s="205">
        <v>27026</v>
      </c>
      <c r="M80" s="205">
        <v>76</v>
      </c>
      <c r="N80" s="205">
        <v>82</v>
      </c>
      <c r="O80" s="205">
        <v>1217</v>
      </c>
      <c r="P80" s="205">
        <v>189</v>
      </c>
    </row>
    <row r="81" spans="1:16" ht="15">
      <c r="A81" s="197">
        <v>72</v>
      </c>
      <c r="B81" s="198" t="s">
        <v>119</v>
      </c>
      <c r="C81" s="205">
        <v>74</v>
      </c>
      <c r="D81" s="205">
        <v>1391</v>
      </c>
      <c r="E81" s="205">
        <v>50</v>
      </c>
      <c r="F81" s="205">
        <v>1360</v>
      </c>
      <c r="G81" s="205">
        <v>93</v>
      </c>
      <c r="H81" s="205">
        <v>211</v>
      </c>
      <c r="I81" s="205">
        <v>1545</v>
      </c>
      <c r="J81" s="205" t="s">
        <v>140</v>
      </c>
      <c r="K81" s="205">
        <v>49812</v>
      </c>
      <c r="L81" s="205">
        <v>23942</v>
      </c>
      <c r="M81" s="205">
        <v>47</v>
      </c>
      <c r="N81" s="205">
        <v>32</v>
      </c>
      <c r="O81" s="205">
        <v>418</v>
      </c>
      <c r="P81" s="205">
        <v>127</v>
      </c>
    </row>
    <row r="82" spans="1:16" ht="15">
      <c r="A82" s="197">
        <v>73</v>
      </c>
      <c r="B82" s="198" t="s">
        <v>120</v>
      </c>
      <c r="C82" s="205">
        <v>34</v>
      </c>
      <c r="D82" s="205">
        <v>577</v>
      </c>
      <c r="E82" s="205">
        <v>23</v>
      </c>
      <c r="F82" s="205">
        <v>820</v>
      </c>
      <c r="G82" s="205">
        <v>82</v>
      </c>
      <c r="H82" s="205">
        <v>92</v>
      </c>
      <c r="I82" s="205">
        <v>615</v>
      </c>
      <c r="J82" s="205" t="s">
        <v>140</v>
      </c>
      <c r="K82" s="205">
        <v>25313</v>
      </c>
      <c r="L82" s="205">
        <v>9791</v>
      </c>
      <c r="M82" s="205">
        <v>22</v>
      </c>
      <c r="N82" s="205">
        <v>29</v>
      </c>
      <c r="O82" s="205">
        <v>445</v>
      </c>
      <c r="P82" s="205">
        <v>385</v>
      </c>
    </row>
    <row r="83" spans="1:16" ht="15">
      <c r="A83" s="197">
        <v>74</v>
      </c>
      <c r="B83" s="198" t="s">
        <v>121</v>
      </c>
      <c r="C83" s="205">
        <v>108</v>
      </c>
      <c r="D83" s="205">
        <v>2709</v>
      </c>
      <c r="E83" s="205">
        <v>79</v>
      </c>
      <c r="F83" s="205">
        <v>4919</v>
      </c>
      <c r="G83" s="205">
        <v>99</v>
      </c>
      <c r="H83" s="205">
        <v>155</v>
      </c>
      <c r="I83" s="205">
        <v>2380</v>
      </c>
      <c r="J83" s="205" t="s">
        <v>140</v>
      </c>
      <c r="K83" s="205">
        <v>78369</v>
      </c>
      <c r="L83" s="205">
        <v>37639</v>
      </c>
      <c r="M83" s="205">
        <v>26</v>
      </c>
      <c r="N83" s="205">
        <v>18</v>
      </c>
      <c r="O83" s="205">
        <v>4089</v>
      </c>
      <c r="P83" s="205">
        <v>3805</v>
      </c>
    </row>
    <row r="84" spans="1:16" ht="15">
      <c r="A84" s="197">
        <v>75</v>
      </c>
      <c r="B84" s="198" t="s">
        <v>122</v>
      </c>
      <c r="C84" s="205">
        <v>15</v>
      </c>
      <c r="D84" s="205">
        <v>110</v>
      </c>
      <c r="E84" s="205">
        <v>10</v>
      </c>
      <c r="F84" s="205">
        <v>138</v>
      </c>
      <c r="G84" s="205">
        <v>97</v>
      </c>
      <c r="H84" s="205">
        <v>138</v>
      </c>
      <c r="I84" s="205">
        <v>267</v>
      </c>
      <c r="J84" s="205" t="s">
        <v>140</v>
      </c>
      <c r="K84" s="205">
        <v>6103</v>
      </c>
      <c r="L84" s="205">
        <v>1845</v>
      </c>
      <c r="M84" s="205">
        <v>73</v>
      </c>
      <c r="N84" s="205">
        <v>51</v>
      </c>
      <c r="O84" s="205">
        <v>180</v>
      </c>
      <c r="P84" s="205">
        <v>14</v>
      </c>
    </row>
    <row r="85" spans="1:16" ht="15">
      <c r="A85" s="197">
        <v>76</v>
      </c>
      <c r="B85" s="198" t="s">
        <v>123</v>
      </c>
      <c r="C85" s="205">
        <v>59</v>
      </c>
      <c r="D85" s="205">
        <v>1060</v>
      </c>
      <c r="E85" s="205">
        <v>38</v>
      </c>
      <c r="F85" s="205">
        <v>710</v>
      </c>
      <c r="G85" s="205">
        <v>74</v>
      </c>
      <c r="H85" s="205">
        <v>115</v>
      </c>
      <c r="I85" s="205">
        <v>1195</v>
      </c>
      <c r="J85" s="205" t="s">
        <v>140</v>
      </c>
      <c r="K85" s="205">
        <v>30012</v>
      </c>
      <c r="L85" s="205">
        <v>17899</v>
      </c>
      <c r="M85" s="205">
        <v>31</v>
      </c>
      <c r="N85" s="205">
        <v>26</v>
      </c>
      <c r="O85" s="205">
        <v>1690</v>
      </c>
      <c r="P85" s="205">
        <v>127</v>
      </c>
    </row>
    <row r="86" spans="1:16" ht="15">
      <c r="A86" s="197">
        <v>77</v>
      </c>
      <c r="B86" s="198" t="s">
        <v>124</v>
      </c>
      <c r="C86" s="205">
        <v>38</v>
      </c>
      <c r="D86" s="205">
        <v>621</v>
      </c>
      <c r="E86" s="205">
        <v>27</v>
      </c>
      <c r="F86" s="205">
        <v>1137</v>
      </c>
      <c r="G86" s="205">
        <v>99</v>
      </c>
      <c r="H86" s="205">
        <v>139</v>
      </c>
      <c r="I86" s="205">
        <v>776</v>
      </c>
      <c r="J86" s="205" t="s">
        <v>140</v>
      </c>
      <c r="K86" s="205">
        <v>31235</v>
      </c>
      <c r="L86" s="205">
        <v>8814</v>
      </c>
      <c r="M86" s="205">
        <v>77</v>
      </c>
      <c r="N86" s="205">
        <v>46</v>
      </c>
      <c r="O86" s="205">
        <v>383</v>
      </c>
      <c r="P86" s="205">
        <v>33</v>
      </c>
    </row>
    <row r="87" spans="1:16" ht="15">
      <c r="A87" s="197">
        <v>78</v>
      </c>
      <c r="B87" s="198" t="s">
        <v>125</v>
      </c>
      <c r="C87" s="205">
        <v>88</v>
      </c>
      <c r="D87" s="205">
        <v>1521</v>
      </c>
      <c r="E87" s="205">
        <v>55</v>
      </c>
      <c r="F87" s="205">
        <v>2086</v>
      </c>
      <c r="G87" s="205">
        <v>98</v>
      </c>
      <c r="H87" s="205">
        <v>169</v>
      </c>
      <c r="I87" s="205">
        <v>1645</v>
      </c>
      <c r="J87" s="205" t="s">
        <v>140</v>
      </c>
      <c r="K87" s="205">
        <v>46503</v>
      </c>
      <c r="L87" s="205">
        <v>21400</v>
      </c>
      <c r="M87" s="205">
        <v>72</v>
      </c>
      <c r="N87" s="205">
        <v>72</v>
      </c>
      <c r="O87" s="205">
        <v>2542</v>
      </c>
      <c r="P87" s="205">
        <v>579</v>
      </c>
    </row>
    <row r="88" spans="1:16" ht="15">
      <c r="A88" s="197">
        <v>79</v>
      </c>
      <c r="B88" s="198" t="s">
        <v>126</v>
      </c>
      <c r="C88" s="205">
        <v>76</v>
      </c>
      <c r="D88" s="205">
        <v>1569</v>
      </c>
      <c r="E88" s="205">
        <v>53</v>
      </c>
      <c r="F88" s="205">
        <v>1891</v>
      </c>
      <c r="G88" s="205">
        <v>80</v>
      </c>
      <c r="H88" s="205">
        <v>247</v>
      </c>
      <c r="I88" s="205">
        <v>1593</v>
      </c>
      <c r="J88" s="205">
        <v>97</v>
      </c>
      <c r="K88" s="205">
        <v>52297</v>
      </c>
      <c r="L88" s="205">
        <v>35035</v>
      </c>
      <c r="M88" s="205">
        <v>54</v>
      </c>
      <c r="N88" s="205">
        <v>75</v>
      </c>
      <c r="O88" s="205">
        <v>311</v>
      </c>
      <c r="P88" s="205">
        <v>349</v>
      </c>
    </row>
    <row r="89" spans="1:16" ht="15">
      <c r="A89" s="197">
        <v>80</v>
      </c>
      <c r="B89" s="198" t="s">
        <v>127</v>
      </c>
      <c r="C89" s="205">
        <v>47</v>
      </c>
      <c r="D89" s="205">
        <v>770</v>
      </c>
      <c r="E89" s="205">
        <v>30</v>
      </c>
      <c r="F89" s="205">
        <v>790</v>
      </c>
      <c r="G89" s="205">
        <v>63</v>
      </c>
      <c r="H89" s="205">
        <v>143</v>
      </c>
      <c r="I89" s="205">
        <v>904</v>
      </c>
      <c r="J89" s="205" t="s">
        <v>140</v>
      </c>
      <c r="K89" s="205">
        <v>33979</v>
      </c>
      <c r="L89" s="205">
        <v>14816</v>
      </c>
      <c r="M89" s="205">
        <v>50</v>
      </c>
      <c r="N89" s="205">
        <v>54</v>
      </c>
      <c r="O89" s="205">
        <v>769</v>
      </c>
      <c r="P89" s="205">
        <v>84</v>
      </c>
    </row>
    <row r="90" spans="1:16" ht="15">
      <c r="A90" s="197">
        <v>81</v>
      </c>
      <c r="B90" s="198" t="s">
        <v>128</v>
      </c>
      <c r="C90" s="205">
        <v>41</v>
      </c>
      <c r="D90" s="205">
        <v>620</v>
      </c>
      <c r="E90" s="205">
        <v>27</v>
      </c>
      <c r="F90" s="205">
        <v>801</v>
      </c>
      <c r="G90" s="205">
        <v>81</v>
      </c>
      <c r="H90" s="205">
        <v>268</v>
      </c>
      <c r="I90" s="205">
        <v>810</v>
      </c>
      <c r="J90" s="205" t="s">
        <v>140</v>
      </c>
      <c r="K90" s="205">
        <v>20103</v>
      </c>
      <c r="L90" s="205">
        <v>10407</v>
      </c>
      <c r="M90" s="205">
        <v>76</v>
      </c>
      <c r="N90" s="205">
        <v>51</v>
      </c>
      <c r="O90" s="205">
        <v>269</v>
      </c>
      <c r="P90" s="205">
        <v>392</v>
      </c>
    </row>
    <row r="91" spans="1:16" ht="15">
      <c r="A91" s="197">
        <v>82</v>
      </c>
      <c r="B91" s="198" t="s">
        <v>129</v>
      </c>
      <c r="C91" s="205">
        <v>82</v>
      </c>
      <c r="D91" s="205">
        <v>1546</v>
      </c>
      <c r="E91" s="205">
        <v>53</v>
      </c>
      <c r="F91" s="205">
        <v>2444</v>
      </c>
      <c r="G91" s="205">
        <v>95</v>
      </c>
      <c r="H91" s="205">
        <v>322</v>
      </c>
      <c r="I91" s="205">
        <v>1990</v>
      </c>
      <c r="J91" s="205" t="s">
        <v>140</v>
      </c>
      <c r="K91" s="205">
        <v>57386</v>
      </c>
      <c r="L91" s="205">
        <v>35936</v>
      </c>
      <c r="M91" s="205">
        <v>59</v>
      </c>
      <c r="N91" s="205">
        <v>53</v>
      </c>
      <c r="O91" s="205">
        <v>6862</v>
      </c>
      <c r="P91" s="205">
        <v>4234</v>
      </c>
    </row>
    <row r="92" spans="1:16" ht="15">
      <c r="A92" s="197">
        <v>83</v>
      </c>
      <c r="B92" s="198" t="s">
        <v>130</v>
      </c>
      <c r="C92" s="205">
        <v>131</v>
      </c>
      <c r="D92" s="205">
        <v>2892</v>
      </c>
      <c r="E92" s="205">
        <v>81</v>
      </c>
      <c r="F92" s="205">
        <v>4200</v>
      </c>
      <c r="G92" s="205">
        <v>91</v>
      </c>
      <c r="H92" s="205">
        <v>324</v>
      </c>
      <c r="I92" s="205">
        <v>2542</v>
      </c>
      <c r="J92" s="205">
        <v>92</v>
      </c>
      <c r="K92" s="205">
        <v>90054</v>
      </c>
      <c r="L92" s="205">
        <v>59430</v>
      </c>
      <c r="M92" s="205">
        <v>60</v>
      </c>
      <c r="N92" s="205">
        <v>64</v>
      </c>
      <c r="O92" s="205">
        <v>3281</v>
      </c>
      <c r="P92" s="205">
        <v>909</v>
      </c>
    </row>
    <row r="93" spans="1:16" ht="15">
      <c r="A93" s="197">
        <v>84</v>
      </c>
      <c r="B93" s="198" t="s">
        <v>131</v>
      </c>
      <c r="C93" s="205">
        <v>21</v>
      </c>
      <c r="D93" s="205">
        <v>448</v>
      </c>
      <c r="E93" s="205">
        <v>16</v>
      </c>
      <c r="F93" s="205">
        <v>434</v>
      </c>
      <c r="G93" s="205">
        <v>99</v>
      </c>
      <c r="H93" s="205">
        <v>185</v>
      </c>
      <c r="I93" s="205">
        <v>347</v>
      </c>
      <c r="J93" s="205" t="s">
        <v>140</v>
      </c>
      <c r="K93" s="205">
        <v>17196</v>
      </c>
      <c r="L93" s="205">
        <v>7907</v>
      </c>
      <c r="M93" s="205">
        <v>79</v>
      </c>
      <c r="N93" s="205">
        <v>29</v>
      </c>
      <c r="O93" s="205">
        <v>154</v>
      </c>
      <c r="P93" s="205">
        <v>32</v>
      </c>
    </row>
    <row r="94" spans="1:16" ht="15">
      <c r="A94" s="197">
        <v>85</v>
      </c>
      <c r="B94" s="198" t="s">
        <v>132</v>
      </c>
      <c r="C94" s="205">
        <v>79</v>
      </c>
      <c r="D94" s="205">
        <v>1519</v>
      </c>
      <c r="E94" s="205">
        <v>52</v>
      </c>
      <c r="F94" s="205">
        <v>2149</v>
      </c>
      <c r="G94" s="205">
        <v>86</v>
      </c>
      <c r="H94" s="205">
        <v>212</v>
      </c>
      <c r="I94" s="205">
        <v>1690</v>
      </c>
      <c r="J94" s="205" t="s">
        <v>140</v>
      </c>
      <c r="K94" s="205">
        <v>66671</v>
      </c>
      <c r="L94" s="205">
        <v>44678</v>
      </c>
      <c r="M94" s="205">
        <v>62</v>
      </c>
      <c r="N94" s="205">
        <v>62</v>
      </c>
      <c r="O94" s="205">
        <v>2770</v>
      </c>
      <c r="P94" s="205">
        <v>4222</v>
      </c>
    </row>
    <row r="95" spans="1:16" ht="15">
      <c r="A95" s="197">
        <v>86</v>
      </c>
      <c r="B95" s="198" t="s">
        <v>133</v>
      </c>
      <c r="C95" s="205">
        <v>90</v>
      </c>
      <c r="D95" s="205">
        <v>3028</v>
      </c>
      <c r="E95" s="205">
        <v>96</v>
      </c>
      <c r="F95" s="205">
        <v>5897</v>
      </c>
      <c r="G95" s="205">
        <v>99</v>
      </c>
      <c r="H95" s="205">
        <v>189</v>
      </c>
      <c r="I95" s="205">
        <v>2943</v>
      </c>
      <c r="J95" s="205" t="s">
        <v>140</v>
      </c>
      <c r="K95" s="205">
        <v>61128</v>
      </c>
      <c r="L95" s="205">
        <v>49354</v>
      </c>
      <c r="M95" s="205">
        <v>32</v>
      </c>
      <c r="N95" s="205">
        <v>36</v>
      </c>
      <c r="O95" s="205">
        <v>1472</v>
      </c>
      <c r="P95" s="205">
        <v>4773</v>
      </c>
    </row>
    <row r="96" spans="1:16" ht="15">
      <c r="A96" s="197">
        <v>87</v>
      </c>
      <c r="B96" s="198" t="s">
        <v>134</v>
      </c>
      <c r="C96" s="205">
        <v>62</v>
      </c>
      <c r="D96" s="205">
        <v>1253</v>
      </c>
      <c r="E96" s="205">
        <v>41</v>
      </c>
      <c r="F96" s="205">
        <v>2340</v>
      </c>
      <c r="G96" s="205">
        <v>95</v>
      </c>
      <c r="H96" s="205">
        <v>334</v>
      </c>
      <c r="I96" s="205">
        <v>1255</v>
      </c>
      <c r="J96" s="205" t="s">
        <v>140</v>
      </c>
      <c r="K96" s="205">
        <v>42278</v>
      </c>
      <c r="L96" s="205">
        <v>21006</v>
      </c>
      <c r="M96" s="205">
        <v>18</v>
      </c>
      <c r="N96" s="205">
        <v>36</v>
      </c>
      <c r="O96" s="205">
        <v>982</v>
      </c>
      <c r="P96" s="205">
        <v>1088</v>
      </c>
    </row>
    <row r="97" spans="1:16" ht="15">
      <c r="A97" s="197">
        <v>88</v>
      </c>
      <c r="B97" s="198" t="s">
        <v>135</v>
      </c>
      <c r="C97" s="205">
        <v>52</v>
      </c>
      <c r="D97" s="205">
        <v>1141</v>
      </c>
      <c r="E97" s="205">
        <v>36</v>
      </c>
      <c r="F97" s="205">
        <v>2161</v>
      </c>
      <c r="G97" s="205">
        <v>97</v>
      </c>
      <c r="H97" s="205">
        <v>55</v>
      </c>
      <c r="I97" s="205">
        <v>1018</v>
      </c>
      <c r="J97" s="205" t="s">
        <v>140</v>
      </c>
      <c r="K97" s="205">
        <v>43761</v>
      </c>
      <c r="L97" s="205">
        <v>24563</v>
      </c>
      <c r="M97" s="205">
        <v>31</v>
      </c>
      <c r="N97" s="205">
        <v>29</v>
      </c>
      <c r="O97" s="205">
        <v>1075</v>
      </c>
      <c r="P97" s="205">
        <v>70</v>
      </c>
    </row>
    <row r="98" spans="1:16" ht="15">
      <c r="A98" s="197">
        <v>89</v>
      </c>
      <c r="B98" s="198" t="s">
        <v>136</v>
      </c>
      <c r="C98" s="205">
        <v>80</v>
      </c>
      <c r="D98" s="205">
        <v>1999</v>
      </c>
      <c r="E98" s="205">
        <v>58</v>
      </c>
      <c r="F98" s="205">
        <v>2379</v>
      </c>
      <c r="G98" s="205">
        <v>67</v>
      </c>
      <c r="H98" s="205">
        <v>511</v>
      </c>
      <c r="I98" s="205">
        <v>1811</v>
      </c>
      <c r="J98" s="205" t="s">
        <v>140</v>
      </c>
      <c r="K98" s="205">
        <v>58873</v>
      </c>
      <c r="L98" s="205">
        <v>43587</v>
      </c>
      <c r="M98" s="205">
        <v>55</v>
      </c>
      <c r="N98" s="205">
        <v>35</v>
      </c>
      <c r="O98" s="205">
        <v>1218</v>
      </c>
      <c r="P98" s="205">
        <v>9</v>
      </c>
    </row>
    <row r="99" spans="1:16" ht="15">
      <c r="A99" s="197">
        <v>90</v>
      </c>
      <c r="B99" s="198" t="s">
        <v>137</v>
      </c>
      <c r="C99" s="205">
        <v>101</v>
      </c>
      <c r="D99" s="205">
        <v>1992</v>
      </c>
      <c r="E99" s="205">
        <v>63</v>
      </c>
      <c r="F99" s="205">
        <v>3134</v>
      </c>
      <c r="G99" s="205">
        <v>99</v>
      </c>
      <c r="H99" s="205">
        <v>231</v>
      </c>
      <c r="I99" s="205">
        <v>2043</v>
      </c>
      <c r="J99" s="205" t="s">
        <v>140</v>
      </c>
      <c r="K99" s="205">
        <v>82120</v>
      </c>
      <c r="L99" s="205">
        <v>41821</v>
      </c>
      <c r="M99" s="205">
        <v>88</v>
      </c>
      <c r="N99" s="205">
        <v>10</v>
      </c>
      <c r="O99" s="205">
        <v>3454</v>
      </c>
      <c r="P99" s="205">
        <v>8474</v>
      </c>
    </row>
    <row r="100" spans="1:16" ht="15">
      <c r="A100" s="197">
        <v>91</v>
      </c>
      <c r="B100" s="198" t="s">
        <v>138</v>
      </c>
      <c r="C100" s="205">
        <v>15</v>
      </c>
      <c r="D100" s="205">
        <v>550</v>
      </c>
      <c r="E100" s="205">
        <v>21</v>
      </c>
      <c r="F100" s="205">
        <v>290</v>
      </c>
      <c r="G100" s="205">
        <v>43</v>
      </c>
      <c r="H100" s="205">
        <v>50</v>
      </c>
      <c r="I100" s="205">
        <v>252</v>
      </c>
      <c r="J100" s="205">
        <v>0</v>
      </c>
      <c r="K100" s="205">
        <v>7478</v>
      </c>
      <c r="L100" s="205">
        <v>6132</v>
      </c>
      <c r="M100" s="205">
        <v>58</v>
      </c>
      <c r="N100" s="205">
        <v>67</v>
      </c>
      <c r="O100" s="205">
        <v>0</v>
      </c>
      <c r="P100" s="205">
        <v>40</v>
      </c>
    </row>
    <row r="102" ht="14.25">
      <c r="A102" s="199" t="s">
        <v>164</v>
      </c>
    </row>
    <row r="103" ht="14.25">
      <c r="A103" s="194" t="s">
        <v>162</v>
      </c>
    </row>
  </sheetData>
  <sheetProtection/>
  <mergeCells count="1">
    <mergeCell ref="A1:P1"/>
  </mergeCells>
  <printOptions/>
  <pageMargins left="0.31496062992125984" right="0.11811023622047245" top="0.35433070866141736" bottom="0.35433070866141736" header="0" footer="0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BA110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M1"/>
    </sheetView>
  </sheetViews>
  <sheetFormatPr defaultColWidth="9.140625" defaultRowHeight="15"/>
  <cols>
    <col min="1" max="1" width="3.57421875" style="0" customWidth="1"/>
    <col min="2" max="2" width="25.140625" style="42" customWidth="1"/>
    <col min="3" max="3" width="9.00390625" style="4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4" customWidth="1"/>
    <col min="8" max="8" width="9.00390625" style="0" customWidth="1"/>
    <col min="9" max="9" width="9.00390625" style="0" hidden="1" customWidth="1"/>
    <col min="10" max="10" width="9.8515625" style="4" customWidth="1"/>
    <col min="11" max="11" width="8.28125" style="0" customWidth="1"/>
    <col min="12" max="12" width="8.28125" style="4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4" customWidth="1"/>
    <col min="19" max="19" width="12.8515625" style="0" customWidth="1"/>
    <col min="20" max="20" width="11.140625" style="0" customWidth="1"/>
    <col min="21" max="21" width="11.140625" style="71" customWidth="1"/>
    <col min="22" max="22" width="21.28125" style="0" customWidth="1"/>
    <col min="23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9.42187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1.421875" style="4" customWidth="1"/>
    <col min="36" max="36" width="10.00390625" style="0" customWidth="1"/>
    <col min="37" max="37" width="10.28125" style="0" customWidth="1"/>
    <col min="38" max="38" width="11.7109375" style="0" customWidth="1"/>
    <col min="39" max="39" width="12.00390625" style="0" customWidth="1"/>
    <col min="40" max="40" width="11.7109375" style="0" customWidth="1"/>
    <col min="41" max="41" width="14.7109375" style="0" customWidth="1"/>
    <col min="42" max="42" width="9.8515625" style="0" customWidth="1"/>
    <col min="43" max="43" width="11.140625" style="3" customWidth="1"/>
    <col min="44" max="44" width="9.8515625" style="0" customWidth="1"/>
    <col min="45" max="45" width="8.8515625" style="45" customWidth="1"/>
    <col min="48" max="48" width="19.8515625" style="0" customWidth="1"/>
  </cols>
  <sheetData>
    <row r="1" spans="1:41" ht="78.75" customHeight="1">
      <c r="A1" s="231" t="s">
        <v>165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92"/>
      <c r="AO1" s="92"/>
    </row>
    <row r="2" spans="1:53" ht="15" customHeight="1">
      <c r="A2" s="232" t="s">
        <v>36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4"/>
      <c r="Y2" s="238" t="s">
        <v>24</v>
      </c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9" t="s">
        <v>28</v>
      </c>
      <c r="AM2" s="239"/>
      <c r="AN2" s="239"/>
      <c r="AO2" s="239"/>
      <c r="AP2" s="239"/>
      <c r="AQ2" s="240"/>
      <c r="AS2" s="46"/>
      <c r="AT2" s="23"/>
      <c r="AU2" s="23"/>
      <c r="AV2" s="23"/>
      <c r="AW2" s="23"/>
      <c r="AX2" s="23"/>
      <c r="AY2" s="23"/>
      <c r="AZ2" s="23"/>
      <c r="BA2" s="23"/>
    </row>
    <row r="3" spans="1:53" ht="15.75" customHeigh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7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9"/>
      <c r="AM3" s="239"/>
      <c r="AN3" s="239"/>
      <c r="AO3" s="239"/>
      <c r="AP3" s="239"/>
      <c r="AQ3" s="240"/>
      <c r="AS3" s="46"/>
      <c r="AT3" s="23"/>
      <c r="AU3" s="23"/>
      <c r="AV3" s="23"/>
      <c r="AW3" s="23"/>
      <c r="AX3" s="23"/>
      <c r="AY3" s="23"/>
      <c r="AZ3" s="23"/>
      <c r="BA3" s="23"/>
    </row>
    <row r="4" spans="1:53" s="1" customFormat="1" ht="55.5" customHeight="1">
      <c r="A4" s="241" t="s">
        <v>15</v>
      </c>
      <c r="B4" s="39" t="s">
        <v>11</v>
      </c>
      <c r="C4" s="226" t="s">
        <v>19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27"/>
      <c r="R4" s="226" t="s">
        <v>10</v>
      </c>
      <c r="S4" s="227"/>
      <c r="T4" s="201"/>
      <c r="U4" s="66"/>
      <c r="V4" s="201"/>
      <c r="W4" s="201"/>
      <c r="X4" s="2"/>
      <c r="Y4" s="228" t="s">
        <v>13</v>
      </c>
      <c r="Z4" s="228"/>
      <c r="AA4" s="228"/>
      <c r="AB4" s="228"/>
      <c r="AC4" s="228" t="s">
        <v>12</v>
      </c>
      <c r="AD4" s="228"/>
      <c r="AE4" s="228"/>
      <c r="AF4" s="228"/>
      <c r="AG4" s="228"/>
      <c r="AH4" s="228"/>
      <c r="AI4" s="226" t="s">
        <v>14</v>
      </c>
      <c r="AJ4" s="227"/>
      <c r="AK4" s="2"/>
      <c r="AL4" s="228" t="s">
        <v>16</v>
      </c>
      <c r="AM4" s="228"/>
      <c r="AN4" s="228"/>
      <c r="AO4" s="228"/>
      <c r="AP4" s="228"/>
      <c r="AQ4" s="34"/>
      <c r="AR4" s="1">
        <v>17</v>
      </c>
      <c r="AS4" s="47"/>
      <c r="AT4" s="37"/>
      <c r="AU4" s="37"/>
      <c r="AV4" s="37"/>
      <c r="AW4" s="37"/>
      <c r="AX4" s="37"/>
      <c r="AY4" s="37"/>
      <c r="AZ4" s="37"/>
      <c r="BA4" s="37"/>
    </row>
    <row r="5" spans="1:53" s="1" customFormat="1" ht="79.5" customHeight="1">
      <c r="A5" s="242"/>
      <c r="B5" s="40" t="s">
        <v>0</v>
      </c>
      <c r="C5" s="24" t="s">
        <v>7</v>
      </c>
      <c r="D5" s="24" t="s">
        <v>18</v>
      </c>
      <c r="E5" s="24"/>
      <c r="F5" s="25" t="s">
        <v>29</v>
      </c>
      <c r="G5" s="24" t="s">
        <v>8</v>
      </c>
      <c r="H5" s="24" t="s">
        <v>21</v>
      </c>
      <c r="I5" s="24"/>
      <c r="J5" s="25" t="s">
        <v>29</v>
      </c>
      <c r="K5" s="24" t="s">
        <v>9</v>
      </c>
      <c r="L5" s="24" t="s">
        <v>22</v>
      </c>
      <c r="M5" s="24"/>
      <c r="N5" s="25" t="s">
        <v>29</v>
      </c>
      <c r="O5" s="24" t="s">
        <v>30</v>
      </c>
      <c r="P5" s="24" t="s">
        <v>1</v>
      </c>
      <c r="Q5" s="25" t="s">
        <v>20</v>
      </c>
      <c r="R5" s="24" t="s">
        <v>2</v>
      </c>
      <c r="S5" s="25" t="s">
        <v>29</v>
      </c>
      <c r="T5" s="24" t="s">
        <v>40</v>
      </c>
      <c r="U5" s="67" t="s">
        <v>3</v>
      </c>
      <c r="V5" s="24" t="s">
        <v>41</v>
      </c>
      <c r="W5" s="25" t="s">
        <v>20</v>
      </c>
      <c r="X5" s="26" t="s">
        <v>33</v>
      </c>
      <c r="Y5" s="27" t="s">
        <v>6</v>
      </c>
      <c r="Z5" s="25" t="s">
        <v>17</v>
      </c>
      <c r="AA5" s="27" t="s">
        <v>5</v>
      </c>
      <c r="AB5" s="25" t="s">
        <v>17</v>
      </c>
      <c r="AC5" s="27" t="s">
        <v>26</v>
      </c>
      <c r="AD5" s="27" t="s">
        <v>31</v>
      </c>
      <c r="AE5" s="25" t="s">
        <v>23</v>
      </c>
      <c r="AF5" s="27" t="s">
        <v>32</v>
      </c>
      <c r="AG5" s="27"/>
      <c r="AH5" s="25" t="s">
        <v>23</v>
      </c>
      <c r="AI5" s="27" t="s">
        <v>4</v>
      </c>
      <c r="AJ5" s="25" t="s">
        <v>141</v>
      </c>
      <c r="AK5" s="28" t="s">
        <v>35</v>
      </c>
      <c r="AL5" s="29" t="s">
        <v>27</v>
      </c>
      <c r="AM5" s="29" t="s">
        <v>25</v>
      </c>
      <c r="AN5" s="29" t="s">
        <v>46</v>
      </c>
      <c r="AO5" s="29" t="s">
        <v>47</v>
      </c>
      <c r="AP5" s="25" t="s">
        <v>17</v>
      </c>
      <c r="AQ5" s="28" t="s">
        <v>34</v>
      </c>
      <c r="AR5" s="28" t="s">
        <v>37</v>
      </c>
      <c r="AS5" s="93" t="s">
        <v>42</v>
      </c>
      <c r="AT5" s="37"/>
      <c r="AU5" s="37"/>
      <c r="AV5" s="37"/>
      <c r="AW5" s="37"/>
      <c r="AX5" s="37"/>
      <c r="AY5" s="37"/>
      <c r="AZ5" s="37"/>
      <c r="BA5" s="37"/>
    </row>
    <row r="6" spans="1:53" s="8" customFormat="1" ht="15" customHeight="1">
      <c r="A6" s="95">
        <v>1</v>
      </c>
      <c r="B6" s="198" t="s">
        <v>48</v>
      </c>
      <c r="C6" s="96">
        <v>63</v>
      </c>
      <c r="D6" s="197">
        <v>78</v>
      </c>
      <c r="E6" s="97"/>
      <c r="F6" s="98">
        <f>IF(OR(D6&gt;(C6+20),(D6&lt;(C6-0))),0,1)</f>
        <v>1</v>
      </c>
      <c r="G6" s="99">
        <v>1309</v>
      </c>
      <c r="H6" s="197">
        <v>1306</v>
      </c>
      <c r="I6" s="97"/>
      <c r="J6" s="98">
        <f>IF(OR(H6&gt;(G6+100),H6&lt;(G6-50)),0,1)</f>
        <v>1</v>
      </c>
      <c r="K6" s="100">
        <v>47</v>
      </c>
      <c r="L6" s="197">
        <v>47</v>
      </c>
      <c r="M6" s="97"/>
      <c r="N6" s="101">
        <f aca="true" t="shared" si="0" ref="N6:N69">IF(L6&lt;&gt;K6,0,1)</f>
        <v>1</v>
      </c>
      <c r="O6" s="197">
        <v>1313</v>
      </c>
      <c r="P6" s="197">
        <v>68</v>
      </c>
      <c r="Q6" s="101">
        <f aca="true" t="shared" si="1" ref="Q6:Q69">IF(P6&gt;=90,2,IF(P6&gt;=70,1,0))</f>
        <v>0</v>
      </c>
      <c r="R6" s="197">
        <v>331</v>
      </c>
      <c r="S6" s="102">
        <f aca="true" t="shared" si="2" ref="S6:S69">IF(R6&gt;150,1,0)</f>
        <v>1</v>
      </c>
      <c r="T6" s="103">
        <v>1426</v>
      </c>
      <c r="U6" s="197">
        <v>1460</v>
      </c>
      <c r="V6" s="104">
        <f>U6/T6</f>
        <v>1.023842917251052</v>
      </c>
      <c r="W6" s="95">
        <f aca="true" t="shared" si="3" ref="W6:W69">IF(V6&gt;=90%,2,IF(V6&gt;=70%,1,0))</f>
        <v>2</v>
      </c>
      <c r="X6" s="98">
        <f aca="true" t="shared" si="4" ref="X6:X69">F6+J6+N6+Q6+S6+W6</f>
        <v>6</v>
      </c>
      <c r="Y6" s="197">
        <v>51</v>
      </c>
      <c r="Z6" s="105">
        <f aca="true" t="shared" si="5" ref="Z6:Z69">IF(Y6&gt;=90,2,IF(Y6&gt;=70,1,0))</f>
        <v>0</v>
      </c>
      <c r="AA6" s="197">
        <v>55</v>
      </c>
      <c r="AB6" s="105">
        <f aca="true" t="shared" si="6" ref="AB6:AB69">IF(AA6&gt;=50,2,IF(AA6&gt;=40,1,0))</f>
        <v>2</v>
      </c>
      <c r="AC6" s="197">
        <v>46883</v>
      </c>
      <c r="AD6" s="106">
        <f>AC6/H6/13</f>
        <v>2.7613971021321713</v>
      </c>
      <c r="AE6" s="101">
        <f aca="true" t="shared" si="7" ref="AE6:AE69">IF(AD6&gt;1.36,1,0)</f>
        <v>1</v>
      </c>
      <c r="AF6" s="197">
        <v>20172</v>
      </c>
      <c r="AG6" s="107"/>
      <c r="AH6" s="98">
        <f aca="true" t="shared" si="8" ref="AH6:AH69">IF(AF6&gt;H6*3,1,0)</f>
        <v>1</v>
      </c>
      <c r="AI6" s="197" t="s">
        <v>140</v>
      </c>
      <c r="AJ6" s="105">
        <f aca="true" t="shared" si="9" ref="AJ6:AJ69">IF(AI6&gt;=60,1,0)</f>
        <v>1</v>
      </c>
      <c r="AK6" s="109">
        <f aca="true" t="shared" si="10" ref="AK6:AK69">Z6+AB6+AE6+AH6+AJ6</f>
        <v>5</v>
      </c>
      <c r="AL6" s="197">
        <v>189</v>
      </c>
      <c r="AM6" s="110">
        <f aca="true" t="shared" si="11" ref="AM6:AM69">AL6/H6</f>
        <v>0.1447166921898928</v>
      </c>
      <c r="AN6" s="197">
        <v>2665</v>
      </c>
      <c r="AO6" s="110">
        <f>AN6/H6</f>
        <v>2.040581929555896</v>
      </c>
      <c r="AP6" s="105">
        <f aca="true" t="shared" si="12" ref="AP6:AP69">IF(AM6&gt;=85%,2,IF(AM6&gt;=50%,1,0))</f>
        <v>0</v>
      </c>
      <c r="AQ6" s="111">
        <f aca="true" t="shared" si="13" ref="AQ6:AQ69">AP6+X6+AK6</f>
        <v>11</v>
      </c>
      <c r="AR6" s="112">
        <f aca="true" t="shared" si="14" ref="AR6:AR69">((AQ6*100)/$AR$4)/100</f>
        <v>0.6470588235294117</v>
      </c>
      <c r="AS6" s="50" t="s">
        <v>44</v>
      </c>
      <c r="AT6" s="36"/>
      <c r="AU6" s="5"/>
      <c r="AV6" s="41"/>
      <c r="AW6" s="41"/>
      <c r="AX6" s="5"/>
      <c r="AY6" s="5"/>
      <c r="AZ6" s="5"/>
      <c r="BA6" s="5"/>
    </row>
    <row r="7" spans="1:53" s="8" customFormat="1" ht="15" customHeight="1">
      <c r="A7" s="95"/>
      <c r="B7" s="198" t="s">
        <v>49</v>
      </c>
      <c r="C7" s="96">
        <v>80</v>
      </c>
      <c r="D7" s="197">
        <v>100</v>
      </c>
      <c r="E7" s="97"/>
      <c r="F7" s="98">
        <f>IF(OR(D7&gt;(C7+20),(D7&lt;(C7-0))),0,1)</f>
        <v>1</v>
      </c>
      <c r="G7" s="99">
        <v>1762</v>
      </c>
      <c r="H7" s="197">
        <v>1748</v>
      </c>
      <c r="I7" s="97"/>
      <c r="J7" s="98">
        <f>IF(OR(H7&gt;(G7+100),H7&lt;(G7-50)),0,1)</f>
        <v>1</v>
      </c>
      <c r="K7" s="100">
        <v>57</v>
      </c>
      <c r="L7" s="197">
        <v>57</v>
      </c>
      <c r="M7" s="97"/>
      <c r="N7" s="101">
        <f t="shared" si="0"/>
        <v>1</v>
      </c>
      <c r="O7" s="197">
        <v>3073</v>
      </c>
      <c r="P7" s="197">
        <v>94</v>
      </c>
      <c r="Q7" s="101">
        <f t="shared" si="1"/>
        <v>2</v>
      </c>
      <c r="R7" s="197">
        <v>293</v>
      </c>
      <c r="S7" s="102">
        <f t="shared" si="2"/>
        <v>1</v>
      </c>
      <c r="T7" s="103">
        <v>1767</v>
      </c>
      <c r="U7" s="197">
        <v>1902</v>
      </c>
      <c r="V7" s="104">
        <f aca="true" t="shared" si="15" ref="V7:V70">U7/T7</f>
        <v>1.0764006791171477</v>
      </c>
      <c r="W7" s="95">
        <f t="shared" si="3"/>
        <v>2</v>
      </c>
      <c r="X7" s="98">
        <f t="shared" si="4"/>
        <v>8</v>
      </c>
      <c r="Y7" s="197">
        <v>69</v>
      </c>
      <c r="Z7" s="105">
        <f t="shared" si="5"/>
        <v>0</v>
      </c>
      <c r="AA7" s="197">
        <v>48</v>
      </c>
      <c r="AB7" s="105">
        <f t="shared" si="6"/>
        <v>1</v>
      </c>
      <c r="AC7" s="197">
        <v>54433</v>
      </c>
      <c r="AD7" s="106">
        <f aca="true" t="shared" si="16" ref="AD7:AD70">AC7/H7/13</f>
        <v>2.3953969371589507</v>
      </c>
      <c r="AE7" s="101">
        <f t="shared" si="7"/>
        <v>1</v>
      </c>
      <c r="AF7" s="197">
        <v>31590</v>
      </c>
      <c r="AG7" s="107"/>
      <c r="AH7" s="98">
        <f t="shared" si="8"/>
        <v>1</v>
      </c>
      <c r="AI7" s="197" t="s">
        <v>140</v>
      </c>
      <c r="AJ7" s="105">
        <f t="shared" si="9"/>
        <v>1</v>
      </c>
      <c r="AK7" s="109">
        <f t="shared" si="10"/>
        <v>4</v>
      </c>
      <c r="AL7" s="197">
        <v>594</v>
      </c>
      <c r="AM7" s="110">
        <f t="shared" si="11"/>
        <v>0.33981693363844395</v>
      </c>
      <c r="AN7" s="197">
        <v>527</v>
      </c>
      <c r="AO7" s="110">
        <f aca="true" t="shared" si="17" ref="AO7:AO70">AN7/H7</f>
        <v>0.301487414187643</v>
      </c>
      <c r="AP7" s="105">
        <f t="shared" si="12"/>
        <v>0</v>
      </c>
      <c r="AQ7" s="111">
        <f t="shared" si="13"/>
        <v>12</v>
      </c>
      <c r="AR7" s="112">
        <f t="shared" si="14"/>
        <v>0.7058823529411765</v>
      </c>
      <c r="AS7" s="50" t="s">
        <v>39</v>
      </c>
      <c r="AT7" s="36"/>
      <c r="AU7" s="10"/>
      <c r="AV7" s="43"/>
      <c r="AW7" s="43"/>
      <c r="AX7" s="10"/>
      <c r="AY7" s="10"/>
      <c r="AZ7" s="10"/>
      <c r="BA7" s="10"/>
    </row>
    <row r="8" spans="1:53" s="5" customFormat="1" ht="14.25" customHeight="1">
      <c r="A8" s="95"/>
      <c r="B8" s="198" t="s">
        <v>50</v>
      </c>
      <c r="C8" s="96">
        <v>63</v>
      </c>
      <c r="D8" s="197">
        <v>68</v>
      </c>
      <c r="E8" s="113"/>
      <c r="F8" s="98">
        <v>1</v>
      </c>
      <c r="G8" s="114">
        <v>1212</v>
      </c>
      <c r="H8" s="197">
        <v>1203</v>
      </c>
      <c r="I8" s="113"/>
      <c r="J8" s="98">
        <v>1</v>
      </c>
      <c r="K8" s="115">
        <v>41</v>
      </c>
      <c r="L8" s="197">
        <v>41</v>
      </c>
      <c r="M8" s="113"/>
      <c r="N8" s="101">
        <f t="shared" si="0"/>
        <v>1</v>
      </c>
      <c r="O8" s="197">
        <v>2421</v>
      </c>
      <c r="P8" s="197">
        <v>100</v>
      </c>
      <c r="Q8" s="101">
        <f t="shared" si="1"/>
        <v>2</v>
      </c>
      <c r="R8" s="197">
        <v>383</v>
      </c>
      <c r="S8" s="102">
        <f t="shared" si="2"/>
        <v>1</v>
      </c>
      <c r="T8" s="103">
        <v>1271</v>
      </c>
      <c r="U8" s="197">
        <v>1447</v>
      </c>
      <c r="V8" s="104">
        <f t="shared" si="15"/>
        <v>1.138473642800944</v>
      </c>
      <c r="W8" s="95">
        <f t="shared" si="3"/>
        <v>2</v>
      </c>
      <c r="X8" s="98">
        <f t="shared" si="4"/>
        <v>8</v>
      </c>
      <c r="Y8" s="197">
        <v>83</v>
      </c>
      <c r="Z8" s="105">
        <f t="shared" si="5"/>
        <v>1</v>
      </c>
      <c r="AA8" s="197">
        <v>78</v>
      </c>
      <c r="AB8" s="105">
        <f t="shared" si="6"/>
        <v>2</v>
      </c>
      <c r="AC8" s="197">
        <v>56617</v>
      </c>
      <c r="AD8" s="106">
        <f t="shared" si="16"/>
        <v>3.620244261142017</v>
      </c>
      <c r="AE8" s="101">
        <f t="shared" si="7"/>
        <v>1</v>
      </c>
      <c r="AF8" s="197">
        <v>32828</v>
      </c>
      <c r="AG8" s="116"/>
      <c r="AH8" s="98">
        <f t="shared" si="8"/>
        <v>1</v>
      </c>
      <c r="AI8" s="197" t="s">
        <v>140</v>
      </c>
      <c r="AJ8" s="105">
        <f t="shared" si="9"/>
        <v>1</v>
      </c>
      <c r="AK8" s="109">
        <f t="shared" si="10"/>
        <v>6</v>
      </c>
      <c r="AL8" s="197">
        <v>3991</v>
      </c>
      <c r="AM8" s="110">
        <f t="shared" si="11"/>
        <v>3.3175394846217787</v>
      </c>
      <c r="AN8" s="197">
        <v>3460</v>
      </c>
      <c r="AO8" s="110">
        <f t="shared" si="17"/>
        <v>2.8761429758935995</v>
      </c>
      <c r="AP8" s="105">
        <f t="shared" si="12"/>
        <v>2</v>
      </c>
      <c r="AQ8" s="111">
        <f t="shared" si="13"/>
        <v>16</v>
      </c>
      <c r="AR8" s="112">
        <f t="shared" si="14"/>
        <v>0.9411764705882354</v>
      </c>
      <c r="AS8" s="50" t="s">
        <v>38</v>
      </c>
      <c r="AT8" s="36"/>
      <c r="AU8" s="38"/>
      <c r="AV8" s="44"/>
      <c r="AW8" s="44"/>
      <c r="AX8" s="38"/>
      <c r="AY8" s="38"/>
      <c r="AZ8" s="38"/>
      <c r="BA8" s="38"/>
    </row>
    <row r="9" spans="1:53" s="54" customFormat="1" ht="15" customHeight="1">
      <c r="A9" s="117"/>
      <c r="B9" s="198" t="s">
        <v>51</v>
      </c>
      <c r="C9" s="118">
        <v>56</v>
      </c>
      <c r="D9" s="197">
        <v>69</v>
      </c>
      <c r="E9" s="119"/>
      <c r="F9" s="98">
        <v>1</v>
      </c>
      <c r="G9" s="121">
        <v>1164</v>
      </c>
      <c r="H9" s="197">
        <v>1168</v>
      </c>
      <c r="I9" s="119"/>
      <c r="J9" s="98">
        <v>1</v>
      </c>
      <c r="K9" s="122">
        <v>39</v>
      </c>
      <c r="L9" s="197">
        <v>39</v>
      </c>
      <c r="M9" s="119"/>
      <c r="N9" s="101">
        <f t="shared" si="0"/>
        <v>1</v>
      </c>
      <c r="O9" s="197">
        <v>1217</v>
      </c>
      <c r="P9" s="197">
        <v>94</v>
      </c>
      <c r="Q9" s="101">
        <f t="shared" si="1"/>
        <v>2</v>
      </c>
      <c r="R9" s="197">
        <v>219</v>
      </c>
      <c r="S9" s="102">
        <f t="shared" si="2"/>
        <v>1</v>
      </c>
      <c r="T9" s="103">
        <v>1209</v>
      </c>
      <c r="U9" s="197">
        <v>1013</v>
      </c>
      <c r="V9" s="125">
        <f t="shared" si="15"/>
        <v>0.8378825475599669</v>
      </c>
      <c r="W9" s="95">
        <f t="shared" si="3"/>
        <v>1</v>
      </c>
      <c r="X9" s="120">
        <f t="shared" si="4"/>
        <v>7</v>
      </c>
      <c r="Y9" s="197">
        <v>8</v>
      </c>
      <c r="Z9" s="105">
        <f t="shared" si="5"/>
        <v>0</v>
      </c>
      <c r="AA9" s="197">
        <v>2</v>
      </c>
      <c r="AB9" s="105">
        <f t="shared" si="6"/>
        <v>0</v>
      </c>
      <c r="AC9" s="197">
        <v>20881</v>
      </c>
      <c r="AD9" s="106">
        <f t="shared" si="16"/>
        <v>1.3751975763962068</v>
      </c>
      <c r="AE9" s="101">
        <f t="shared" si="7"/>
        <v>1</v>
      </c>
      <c r="AF9" s="197">
        <v>10408</v>
      </c>
      <c r="AG9" s="127"/>
      <c r="AH9" s="98">
        <f t="shared" si="8"/>
        <v>1</v>
      </c>
      <c r="AI9" s="197" t="s">
        <v>140</v>
      </c>
      <c r="AJ9" s="126">
        <f t="shared" si="9"/>
        <v>1</v>
      </c>
      <c r="AK9" s="109">
        <f t="shared" si="10"/>
        <v>3</v>
      </c>
      <c r="AL9" s="197">
        <v>1731</v>
      </c>
      <c r="AM9" s="129">
        <f t="shared" si="11"/>
        <v>1.4820205479452055</v>
      </c>
      <c r="AN9" s="197">
        <v>215</v>
      </c>
      <c r="AO9" s="110">
        <f t="shared" si="17"/>
        <v>0.1840753424657534</v>
      </c>
      <c r="AP9" s="105">
        <f t="shared" si="12"/>
        <v>2</v>
      </c>
      <c r="AQ9" s="128">
        <f t="shared" si="13"/>
        <v>12</v>
      </c>
      <c r="AR9" s="112">
        <f t="shared" si="14"/>
        <v>0.7058823529411765</v>
      </c>
      <c r="AS9" s="64" t="s">
        <v>38</v>
      </c>
      <c r="AT9" s="51"/>
      <c r="AU9" s="52"/>
      <c r="AV9" s="53"/>
      <c r="AW9" s="53"/>
      <c r="AX9" s="52"/>
      <c r="AY9" s="52"/>
      <c r="AZ9" s="52"/>
      <c r="BA9" s="52"/>
    </row>
    <row r="10" spans="1:53" s="54" customFormat="1" ht="15" customHeight="1">
      <c r="A10" s="117"/>
      <c r="B10" s="198" t="s">
        <v>52</v>
      </c>
      <c r="C10" s="118">
        <v>56</v>
      </c>
      <c r="D10" s="197">
        <v>67</v>
      </c>
      <c r="E10" s="130"/>
      <c r="F10" s="98">
        <v>1</v>
      </c>
      <c r="G10" s="131">
        <v>1262</v>
      </c>
      <c r="H10" s="197">
        <v>1241</v>
      </c>
      <c r="I10" s="132"/>
      <c r="J10" s="98">
        <v>1</v>
      </c>
      <c r="K10" s="103">
        <v>45</v>
      </c>
      <c r="L10" s="197">
        <v>45</v>
      </c>
      <c r="M10" s="120"/>
      <c r="N10" s="101">
        <f t="shared" si="0"/>
        <v>1</v>
      </c>
      <c r="O10" s="197">
        <v>2001</v>
      </c>
      <c r="P10" s="197">
        <v>95</v>
      </c>
      <c r="Q10" s="101">
        <f t="shared" si="1"/>
        <v>2</v>
      </c>
      <c r="R10" s="197">
        <v>270</v>
      </c>
      <c r="S10" s="102">
        <f t="shared" si="2"/>
        <v>1</v>
      </c>
      <c r="T10" s="133">
        <v>1364</v>
      </c>
      <c r="U10" s="197">
        <v>1382</v>
      </c>
      <c r="V10" s="125">
        <f t="shared" si="15"/>
        <v>1.0131964809384164</v>
      </c>
      <c r="W10" s="95">
        <f t="shared" si="3"/>
        <v>2</v>
      </c>
      <c r="X10" s="120">
        <f t="shared" si="4"/>
        <v>8</v>
      </c>
      <c r="Y10" s="197">
        <v>87</v>
      </c>
      <c r="Z10" s="105">
        <f t="shared" si="5"/>
        <v>1</v>
      </c>
      <c r="AA10" s="197">
        <v>76</v>
      </c>
      <c r="AB10" s="105">
        <f t="shared" si="6"/>
        <v>2</v>
      </c>
      <c r="AC10" s="197">
        <v>55456</v>
      </c>
      <c r="AD10" s="106">
        <f t="shared" si="16"/>
        <v>3.4374263931072955</v>
      </c>
      <c r="AE10" s="101">
        <f t="shared" si="7"/>
        <v>1</v>
      </c>
      <c r="AF10" s="197">
        <v>14100</v>
      </c>
      <c r="AG10" s="134"/>
      <c r="AH10" s="98">
        <f t="shared" si="8"/>
        <v>1</v>
      </c>
      <c r="AI10" s="197" t="s">
        <v>140</v>
      </c>
      <c r="AJ10" s="126">
        <f t="shared" si="9"/>
        <v>1</v>
      </c>
      <c r="AK10" s="109">
        <f t="shared" si="10"/>
        <v>6</v>
      </c>
      <c r="AL10" s="197">
        <v>1595</v>
      </c>
      <c r="AM10" s="129">
        <f t="shared" si="11"/>
        <v>1.2852538275584207</v>
      </c>
      <c r="AN10" s="197">
        <v>49</v>
      </c>
      <c r="AO10" s="110">
        <f t="shared" si="17"/>
        <v>0.0394842868654311</v>
      </c>
      <c r="AP10" s="105">
        <f t="shared" si="12"/>
        <v>2</v>
      </c>
      <c r="AQ10" s="128">
        <f t="shared" si="13"/>
        <v>16</v>
      </c>
      <c r="AR10" s="112">
        <f t="shared" si="14"/>
        <v>0.9411764705882354</v>
      </c>
      <c r="AS10" s="64" t="s">
        <v>38</v>
      </c>
      <c r="AT10" s="51"/>
      <c r="AU10" s="55"/>
      <c r="AV10" s="56"/>
      <c r="AW10" s="56"/>
      <c r="AX10" s="55"/>
      <c r="AY10" s="55"/>
      <c r="AZ10" s="55"/>
      <c r="BA10" s="55"/>
    </row>
    <row r="11" spans="1:53" s="54" customFormat="1" ht="15" customHeight="1">
      <c r="A11" s="117"/>
      <c r="B11" s="198" t="s">
        <v>53</v>
      </c>
      <c r="C11" s="118">
        <v>51</v>
      </c>
      <c r="D11" s="197">
        <v>58</v>
      </c>
      <c r="E11" s="130"/>
      <c r="F11" s="98">
        <v>1</v>
      </c>
      <c r="G11" s="131">
        <v>898</v>
      </c>
      <c r="H11" s="197">
        <v>897</v>
      </c>
      <c r="I11" s="132"/>
      <c r="J11" s="98">
        <v>1</v>
      </c>
      <c r="K11" s="103">
        <v>32</v>
      </c>
      <c r="L11" s="197">
        <v>32</v>
      </c>
      <c r="M11" s="120"/>
      <c r="N11" s="101">
        <f t="shared" si="0"/>
        <v>1</v>
      </c>
      <c r="O11" s="197">
        <v>926</v>
      </c>
      <c r="P11" s="197">
        <v>98</v>
      </c>
      <c r="Q11" s="101">
        <f t="shared" si="1"/>
        <v>2</v>
      </c>
      <c r="R11" s="197">
        <v>161</v>
      </c>
      <c r="S11" s="102">
        <f t="shared" si="2"/>
        <v>1</v>
      </c>
      <c r="T11" s="103">
        <v>992</v>
      </c>
      <c r="U11" s="197">
        <v>1102</v>
      </c>
      <c r="V11" s="125">
        <f t="shared" si="15"/>
        <v>1.1108870967741935</v>
      </c>
      <c r="W11" s="95">
        <f t="shared" si="3"/>
        <v>2</v>
      </c>
      <c r="X11" s="120">
        <f t="shared" si="4"/>
        <v>8</v>
      </c>
      <c r="Y11" s="197">
        <v>57</v>
      </c>
      <c r="Z11" s="105">
        <f t="shared" si="5"/>
        <v>0</v>
      </c>
      <c r="AA11" s="197">
        <v>61</v>
      </c>
      <c r="AB11" s="105">
        <f t="shared" si="6"/>
        <v>2</v>
      </c>
      <c r="AC11" s="197">
        <v>29809</v>
      </c>
      <c r="AD11" s="106">
        <f t="shared" si="16"/>
        <v>2.556298773690078</v>
      </c>
      <c r="AE11" s="101">
        <f t="shared" si="7"/>
        <v>1</v>
      </c>
      <c r="AF11" s="197">
        <v>15042</v>
      </c>
      <c r="AG11" s="134"/>
      <c r="AH11" s="98">
        <f t="shared" si="8"/>
        <v>1</v>
      </c>
      <c r="AI11" s="197" t="s">
        <v>140</v>
      </c>
      <c r="AJ11" s="126">
        <f t="shared" si="9"/>
        <v>1</v>
      </c>
      <c r="AK11" s="109">
        <f t="shared" si="10"/>
        <v>5</v>
      </c>
      <c r="AL11" s="197">
        <v>261</v>
      </c>
      <c r="AM11" s="129">
        <f t="shared" si="11"/>
        <v>0.2909698996655518</v>
      </c>
      <c r="AN11" s="197">
        <v>0</v>
      </c>
      <c r="AO11" s="110">
        <f t="shared" si="17"/>
        <v>0</v>
      </c>
      <c r="AP11" s="105">
        <f t="shared" si="12"/>
        <v>0</v>
      </c>
      <c r="AQ11" s="128">
        <f t="shared" si="13"/>
        <v>13</v>
      </c>
      <c r="AR11" s="112">
        <f t="shared" si="14"/>
        <v>0.7647058823529411</v>
      </c>
      <c r="AS11" s="64" t="s">
        <v>44</v>
      </c>
      <c r="AT11" s="51"/>
      <c r="AU11" s="52"/>
      <c r="AV11" s="53"/>
      <c r="AW11" s="53"/>
      <c r="AX11" s="52"/>
      <c r="AY11" s="52"/>
      <c r="AZ11" s="52"/>
      <c r="BA11" s="52"/>
    </row>
    <row r="12" spans="1:53" s="54" customFormat="1" ht="15" customHeight="1">
      <c r="A12" s="117"/>
      <c r="B12" s="198" t="s">
        <v>54</v>
      </c>
      <c r="C12" s="118">
        <v>46</v>
      </c>
      <c r="D12" s="197">
        <v>60</v>
      </c>
      <c r="E12" s="119"/>
      <c r="F12" s="98">
        <v>1</v>
      </c>
      <c r="G12" s="121">
        <v>947</v>
      </c>
      <c r="H12" s="197">
        <v>948</v>
      </c>
      <c r="I12" s="119"/>
      <c r="J12" s="98">
        <v>1</v>
      </c>
      <c r="K12" s="122">
        <v>36</v>
      </c>
      <c r="L12" s="197">
        <v>36</v>
      </c>
      <c r="M12" s="119"/>
      <c r="N12" s="101">
        <f t="shared" si="0"/>
        <v>1</v>
      </c>
      <c r="O12" s="197">
        <v>934</v>
      </c>
      <c r="P12" s="197">
        <v>90</v>
      </c>
      <c r="Q12" s="101">
        <f t="shared" si="1"/>
        <v>2</v>
      </c>
      <c r="R12" s="197">
        <v>200</v>
      </c>
      <c r="S12" s="102">
        <f t="shared" si="2"/>
        <v>1</v>
      </c>
      <c r="T12" s="122">
        <v>1116</v>
      </c>
      <c r="U12" s="197">
        <v>1064</v>
      </c>
      <c r="V12" s="125">
        <f t="shared" si="15"/>
        <v>0.953405017921147</v>
      </c>
      <c r="W12" s="95">
        <f t="shared" si="3"/>
        <v>2</v>
      </c>
      <c r="X12" s="120">
        <f t="shared" si="4"/>
        <v>8</v>
      </c>
      <c r="Y12" s="197">
        <v>70</v>
      </c>
      <c r="Z12" s="105">
        <f t="shared" si="5"/>
        <v>1</v>
      </c>
      <c r="AA12" s="197">
        <v>71</v>
      </c>
      <c r="AB12" s="105">
        <f t="shared" si="6"/>
        <v>2</v>
      </c>
      <c r="AC12" s="197">
        <v>32261</v>
      </c>
      <c r="AD12" s="106">
        <f t="shared" si="16"/>
        <v>2.6177377474845827</v>
      </c>
      <c r="AE12" s="101">
        <f t="shared" si="7"/>
        <v>1</v>
      </c>
      <c r="AF12" s="197">
        <v>12328</v>
      </c>
      <c r="AG12" s="127"/>
      <c r="AH12" s="98">
        <f t="shared" si="8"/>
        <v>1</v>
      </c>
      <c r="AI12" s="197" t="s">
        <v>140</v>
      </c>
      <c r="AJ12" s="126">
        <f t="shared" si="9"/>
        <v>1</v>
      </c>
      <c r="AK12" s="109">
        <f t="shared" si="10"/>
        <v>6</v>
      </c>
      <c r="AL12" s="197">
        <v>599</v>
      </c>
      <c r="AM12" s="129">
        <f t="shared" si="11"/>
        <v>0.6318565400843882</v>
      </c>
      <c r="AN12" s="197">
        <v>19</v>
      </c>
      <c r="AO12" s="110">
        <f t="shared" si="17"/>
        <v>0.020042194092827006</v>
      </c>
      <c r="AP12" s="105">
        <f t="shared" si="12"/>
        <v>1</v>
      </c>
      <c r="AQ12" s="128">
        <f t="shared" si="13"/>
        <v>15</v>
      </c>
      <c r="AR12" s="112">
        <f t="shared" si="14"/>
        <v>0.8823529411764706</v>
      </c>
      <c r="AS12" s="64" t="s">
        <v>45</v>
      </c>
      <c r="AT12" s="51"/>
      <c r="AU12" s="57"/>
      <c r="AV12" s="58"/>
      <c r="AW12" s="58"/>
      <c r="AX12" s="57"/>
      <c r="AY12" s="57"/>
      <c r="AZ12" s="57"/>
      <c r="BA12" s="57"/>
    </row>
    <row r="13" spans="1:53" s="54" customFormat="1" ht="14.25" customHeight="1">
      <c r="A13" s="117"/>
      <c r="B13" s="198" t="s">
        <v>55</v>
      </c>
      <c r="C13" s="118">
        <v>57</v>
      </c>
      <c r="D13" s="197">
        <v>69</v>
      </c>
      <c r="E13" s="135"/>
      <c r="F13" s="98">
        <v>1</v>
      </c>
      <c r="G13" s="131">
        <v>1140</v>
      </c>
      <c r="H13" s="197">
        <v>1138</v>
      </c>
      <c r="I13" s="136"/>
      <c r="J13" s="98">
        <v>1</v>
      </c>
      <c r="K13" s="103">
        <v>42</v>
      </c>
      <c r="L13" s="197">
        <v>42</v>
      </c>
      <c r="M13" s="120"/>
      <c r="N13" s="101">
        <f t="shared" si="0"/>
        <v>1</v>
      </c>
      <c r="O13" s="197">
        <v>1176</v>
      </c>
      <c r="P13" s="197">
        <v>97</v>
      </c>
      <c r="Q13" s="101">
        <f t="shared" si="1"/>
        <v>2</v>
      </c>
      <c r="R13" s="197">
        <v>358</v>
      </c>
      <c r="S13" s="102">
        <f t="shared" si="2"/>
        <v>1</v>
      </c>
      <c r="T13" s="103">
        <v>1302</v>
      </c>
      <c r="U13" s="197">
        <v>1447</v>
      </c>
      <c r="V13" s="125">
        <f t="shared" si="15"/>
        <v>1.1113671274961598</v>
      </c>
      <c r="W13" s="95">
        <f t="shared" si="3"/>
        <v>2</v>
      </c>
      <c r="X13" s="120">
        <f t="shared" si="4"/>
        <v>8</v>
      </c>
      <c r="Y13" s="197">
        <v>99</v>
      </c>
      <c r="Z13" s="105">
        <f t="shared" si="5"/>
        <v>2</v>
      </c>
      <c r="AA13" s="197">
        <v>50</v>
      </c>
      <c r="AB13" s="105">
        <f t="shared" si="6"/>
        <v>2</v>
      </c>
      <c r="AC13" s="197">
        <v>40876</v>
      </c>
      <c r="AD13" s="106">
        <f t="shared" si="16"/>
        <v>2.763012031904826</v>
      </c>
      <c r="AE13" s="101">
        <f t="shared" si="7"/>
        <v>1</v>
      </c>
      <c r="AF13" s="197">
        <v>21803</v>
      </c>
      <c r="AG13" s="127"/>
      <c r="AH13" s="98">
        <f t="shared" si="8"/>
        <v>1</v>
      </c>
      <c r="AI13" s="197" t="s">
        <v>140</v>
      </c>
      <c r="AJ13" s="126">
        <f t="shared" si="9"/>
        <v>1</v>
      </c>
      <c r="AK13" s="109">
        <f t="shared" si="10"/>
        <v>7</v>
      </c>
      <c r="AL13" s="197">
        <v>1299</v>
      </c>
      <c r="AM13" s="129">
        <f t="shared" si="11"/>
        <v>1.141476274165202</v>
      </c>
      <c r="AN13" s="197">
        <v>79</v>
      </c>
      <c r="AO13" s="110">
        <f t="shared" si="17"/>
        <v>0.06942003514938488</v>
      </c>
      <c r="AP13" s="105">
        <f t="shared" si="12"/>
        <v>2</v>
      </c>
      <c r="AQ13" s="128">
        <f t="shared" si="13"/>
        <v>17</v>
      </c>
      <c r="AR13" s="112">
        <f t="shared" si="14"/>
        <v>1</v>
      </c>
      <c r="AS13" s="64" t="s">
        <v>45</v>
      </c>
      <c r="AT13" s="51"/>
      <c r="AU13" s="55"/>
      <c r="AV13" s="56"/>
      <c r="AW13" s="56"/>
      <c r="AX13" s="55"/>
      <c r="AY13" s="55"/>
      <c r="AZ13" s="55"/>
      <c r="BA13" s="55"/>
    </row>
    <row r="14" spans="1:53" s="54" customFormat="1" ht="14.25" customHeight="1">
      <c r="A14" s="117"/>
      <c r="B14" s="198" t="s">
        <v>56</v>
      </c>
      <c r="C14" s="118">
        <v>46</v>
      </c>
      <c r="D14" s="197">
        <v>52</v>
      </c>
      <c r="E14" s="119"/>
      <c r="F14" s="98">
        <v>1</v>
      </c>
      <c r="G14" s="121">
        <v>956</v>
      </c>
      <c r="H14" s="197">
        <v>971</v>
      </c>
      <c r="I14" s="119"/>
      <c r="J14" s="98">
        <v>1</v>
      </c>
      <c r="K14" s="122">
        <v>35</v>
      </c>
      <c r="L14" s="197">
        <v>35</v>
      </c>
      <c r="M14" s="119"/>
      <c r="N14" s="101">
        <f t="shared" si="0"/>
        <v>1</v>
      </c>
      <c r="O14" s="197">
        <v>1564</v>
      </c>
      <c r="P14" s="197">
        <v>97</v>
      </c>
      <c r="Q14" s="101">
        <f t="shared" si="1"/>
        <v>2</v>
      </c>
      <c r="R14" s="197">
        <v>292</v>
      </c>
      <c r="S14" s="102">
        <f t="shared" si="2"/>
        <v>1</v>
      </c>
      <c r="T14" s="103">
        <v>1085</v>
      </c>
      <c r="U14" s="197">
        <v>1171</v>
      </c>
      <c r="V14" s="125">
        <f t="shared" si="15"/>
        <v>1.07926267281106</v>
      </c>
      <c r="W14" s="95">
        <f t="shared" si="3"/>
        <v>2</v>
      </c>
      <c r="X14" s="120">
        <f t="shared" si="4"/>
        <v>8</v>
      </c>
      <c r="Y14" s="197">
        <v>77</v>
      </c>
      <c r="Z14" s="105">
        <f t="shared" si="5"/>
        <v>1</v>
      </c>
      <c r="AA14" s="197">
        <v>43</v>
      </c>
      <c r="AB14" s="105">
        <f t="shared" si="6"/>
        <v>1</v>
      </c>
      <c r="AC14" s="197">
        <v>38276</v>
      </c>
      <c r="AD14" s="106">
        <f t="shared" si="16"/>
        <v>3.0322427315218254</v>
      </c>
      <c r="AE14" s="101">
        <f t="shared" si="7"/>
        <v>1</v>
      </c>
      <c r="AF14" s="197">
        <v>17863</v>
      </c>
      <c r="AG14" s="127"/>
      <c r="AH14" s="98">
        <f t="shared" si="8"/>
        <v>1</v>
      </c>
      <c r="AI14" s="197" t="s">
        <v>140</v>
      </c>
      <c r="AJ14" s="126">
        <f t="shared" si="9"/>
        <v>1</v>
      </c>
      <c r="AK14" s="109">
        <f t="shared" si="10"/>
        <v>5</v>
      </c>
      <c r="AL14" s="197">
        <v>918</v>
      </c>
      <c r="AM14" s="129">
        <f t="shared" si="11"/>
        <v>0.945417095777549</v>
      </c>
      <c r="AN14" s="197">
        <v>584</v>
      </c>
      <c r="AO14" s="110">
        <f t="shared" si="17"/>
        <v>0.6014418125643667</v>
      </c>
      <c r="AP14" s="105">
        <f t="shared" si="12"/>
        <v>2</v>
      </c>
      <c r="AQ14" s="128">
        <f t="shared" si="13"/>
        <v>15</v>
      </c>
      <c r="AR14" s="112">
        <f t="shared" si="14"/>
        <v>0.8823529411764706</v>
      </c>
      <c r="AS14" s="64" t="s">
        <v>38</v>
      </c>
      <c r="AT14" s="51"/>
      <c r="AU14" s="59"/>
      <c r="AV14" s="60"/>
      <c r="AW14" s="60"/>
      <c r="AX14" s="59"/>
      <c r="AY14" s="59"/>
      <c r="AZ14" s="59"/>
      <c r="BA14" s="59"/>
    </row>
    <row r="15" spans="1:53" s="54" customFormat="1" ht="15" customHeight="1">
      <c r="A15" s="117"/>
      <c r="B15" s="198" t="s">
        <v>57</v>
      </c>
      <c r="C15" s="118">
        <v>73</v>
      </c>
      <c r="D15" s="197">
        <v>78</v>
      </c>
      <c r="E15" s="137"/>
      <c r="F15" s="98">
        <v>1</v>
      </c>
      <c r="G15" s="131">
        <v>1409</v>
      </c>
      <c r="H15" s="197">
        <v>1413</v>
      </c>
      <c r="I15" s="117"/>
      <c r="J15" s="98">
        <v>1</v>
      </c>
      <c r="K15" s="103">
        <v>45</v>
      </c>
      <c r="L15" s="197">
        <v>45</v>
      </c>
      <c r="M15" s="117"/>
      <c r="N15" s="101">
        <f t="shared" si="0"/>
        <v>1</v>
      </c>
      <c r="O15" s="197">
        <v>1279</v>
      </c>
      <c r="P15" s="197">
        <v>100</v>
      </c>
      <c r="Q15" s="101">
        <f t="shared" si="1"/>
        <v>2</v>
      </c>
      <c r="R15" s="197">
        <v>281</v>
      </c>
      <c r="S15" s="102">
        <f t="shared" si="2"/>
        <v>1</v>
      </c>
      <c r="T15" s="103">
        <v>1395</v>
      </c>
      <c r="U15" s="197">
        <v>1633</v>
      </c>
      <c r="V15" s="125">
        <f t="shared" si="15"/>
        <v>1.1706093189964157</v>
      </c>
      <c r="W15" s="95">
        <f t="shared" si="3"/>
        <v>2</v>
      </c>
      <c r="X15" s="120">
        <f t="shared" si="4"/>
        <v>8</v>
      </c>
      <c r="Y15" s="197">
        <v>65</v>
      </c>
      <c r="Z15" s="105">
        <f t="shared" si="5"/>
        <v>0</v>
      </c>
      <c r="AA15" s="197">
        <v>45</v>
      </c>
      <c r="AB15" s="105">
        <f t="shared" si="6"/>
        <v>1</v>
      </c>
      <c r="AC15" s="197">
        <v>51439</v>
      </c>
      <c r="AD15" s="106">
        <f t="shared" si="16"/>
        <v>2.800315749360335</v>
      </c>
      <c r="AE15" s="101">
        <f t="shared" si="7"/>
        <v>1</v>
      </c>
      <c r="AF15" s="197">
        <v>28635</v>
      </c>
      <c r="AG15" s="117"/>
      <c r="AH15" s="98">
        <f t="shared" si="8"/>
        <v>1</v>
      </c>
      <c r="AI15" s="197" t="s">
        <v>140</v>
      </c>
      <c r="AJ15" s="126">
        <f t="shared" si="9"/>
        <v>1</v>
      </c>
      <c r="AK15" s="109">
        <f t="shared" si="10"/>
        <v>4</v>
      </c>
      <c r="AL15" s="197">
        <v>3457</v>
      </c>
      <c r="AM15" s="129">
        <f t="shared" si="11"/>
        <v>2.446567586694975</v>
      </c>
      <c r="AN15" s="197">
        <v>957</v>
      </c>
      <c r="AO15" s="110">
        <f t="shared" si="17"/>
        <v>0.6772823779193206</v>
      </c>
      <c r="AP15" s="105">
        <f t="shared" si="12"/>
        <v>2</v>
      </c>
      <c r="AQ15" s="128">
        <f t="shared" si="13"/>
        <v>14</v>
      </c>
      <c r="AR15" s="112">
        <f t="shared" si="14"/>
        <v>0.823529411764706</v>
      </c>
      <c r="AS15" s="64" t="s">
        <v>45</v>
      </c>
      <c r="AT15" s="51"/>
      <c r="AU15" s="55"/>
      <c r="AV15" s="56"/>
      <c r="AW15" s="56"/>
      <c r="AX15" s="55"/>
      <c r="AY15" s="55"/>
      <c r="AZ15" s="55"/>
      <c r="BA15" s="55"/>
    </row>
    <row r="16" spans="1:53" s="55" customFormat="1" ht="15" customHeight="1">
      <c r="A16" s="117"/>
      <c r="B16" s="198" t="s">
        <v>58</v>
      </c>
      <c r="C16" s="118">
        <v>53</v>
      </c>
      <c r="D16" s="197">
        <v>55</v>
      </c>
      <c r="E16" s="119"/>
      <c r="F16" s="98">
        <v>1</v>
      </c>
      <c r="G16" s="121">
        <v>1077</v>
      </c>
      <c r="H16" s="197">
        <v>1086</v>
      </c>
      <c r="I16" s="119"/>
      <c r="J16" s="98">
        <v>1</v>
      </c>
      <c r="K16" s="122">
        <v>38</v>
      </c>
      <c r="L16" s="197">
        <v>38</v>
      </c>
      <c r="M16" s="119"/>
      <c r="N16" s="101">
        <f t="shared" si="0"/>
        <v>1</v>
      </c>
      <c r="O16" s="197">
        <v>1177</v>
      </c>
      <c r="P16" s="197">
        <v>99</v>
      </c>
      <c r="Q16" s="101">
        <f t="shared" si="1"/>
        <v>2</v>
      </c>
      <c r="R16" s="197">
        <v>196</v>
      </c>
      <c r="S16" s="102">
        <f t="shared" si="2"/>
        <v>1</v>
      </c>
      <c r="T16" s="103">
        <v>1178</v>
      </c>
      <c r="U16" s="197">
        <v>1307</v>
      </c>
      <c r="V16" s="125">
        <f t="shared" si="15"/>
        <v>1.1095076400679118</v>
      </c>
      <c r="W16" s="95">
        <f t="shared" si="3"/>
        <v>2</v>
      </c>
      <c r="X16" s="120">
        <f t="shared" si="4"/>
        <v>8</v>
      </c>
      <c r="Y16" s="197">
        <v>92</v>
      </c>
      <c r="Z16" s="105">
        <f t="shared" si="5"/>
        <v>2</v>
      </c>
      <c r="AA16" s="197">
        <v>66</v>
      </c>
      <c r="AB16" s="105">
        <f t="shared" si="6"/>
        <v>2</v>
      </c>
      <c r="AC16" s="197">
        <v>52936</v>
      </c>
      <c r="AD16" s="106">
        <f t="shared" si="16"/>
        <v>3.749539594843462</v>
      </c>
      <c r="AE16" s="101">
        <f t="shared" si="7"/>
        <v>1</v>
      </c>
      <c r="AF16" s="197">
        <v>23366</v>
      </c>
      <c r="AG16" s="127"/>
      <c r="AH16" s="98">
        <f t="shared" si="8"/>
        <v>1</v>
      </c>
      <c r="AI16" s="197" t="s">
        <v>140</v>
      </c>
      <c r="AJ16" s="126">
        <f t="shared" si="9"/>
        <v>1</v>
      </c>
      <c r="AK16" s="109">
        <f t="shared" si="10"/>
        <v>7</v>
      </c>
      <c r="AL16" s="197">
        <v>3784</v>
      </c>
      <c r="AM16" s="129">
        <f t="shared" si="11"/>
        <v>3.4843462246777164</v>
      </c>
      <c r="AN16" s="197">
        <v>1314</v>
      </c>
      <c r="AO16" s="110">
        <f t="shared" si="17"/>
        <v>1.2099447513812154</v>
      </c>
      <c r="AP16" s="105">
        <f t="shared" si="12"/>
        <v>2</v>
      </c>
      <c r="AQ16" s="128">
        <f t="shared" si="13"/>
        <v>17</v>
      </c>
      <c r="AR16" s="112">
        <f t="shared" si="14"/>
        <v>1</v>
      </c>
      <c r="AS16" s="64" t="s">
        <v>39</v>
      </c>
      <c r="AT16" s="51"/>
      <c r="AU16" s="52"/>
      <c r="AV16" s="53"/>
      <c r="AW16" s="53"/>
      <c r="AX16" s="52"/>
      <c r="AY16" s="52"/>
      <c r="AZ16" s="52"/>
      <c r="BA16" s="52"/>
    </row>
    <row r="17" spans="1:53" s="55" customFormat="1" ht="15" customHeight="1">
      <c r="A17" s="117"/>
      <c r="B17" s="198" t="s">
        <v>59</v>
      </c>
      <c r="C17" s="118">
        <v>71</v>
      </c>
      <c r="D17" s="197">
        <v>75</v>
      </c>
      <c r="E17" s="117"/>
      <c r="F17" s="98">
        <v>1</v>
      </c>
      <c r="G17" s="131">
        <v>1465</v>
      </c>
      <c r="H17" s="197">
        <v>1470</v>
      </c>
      <c r="I17" s="117"/>
      <c r="J17" s="98">
        <v>1</v>
      </c>
      <c r="K17" s="103">
        <v>48</v>
      </c>
      <c r="L17" s="197">
        <v>48</v>
      </c>
      <c r="M17" s="117"/>
      <c r="N17" s="101">
        <f t="shared" si="0"/>
        <v>1</v>
      </c>
      <c r="O17" s="197">
        <v>1475</v>
      </c>
      <c r="P17" s="197">
        <v>100</v>
      </c>
      <c r="Q17" s="101">
        <f t="shared" si="1"/>
        <v>2</v>
      </c>
      <c r="R17" s="197">
        <v>292</v>
      </c>
      <c r="S17" s="102">
        <f t="shared" si="2"/>
        <v>1</v>
      </c>
      <c r="T17" s="133">
        <v>1488</v>
      </c>
      <c r="U17" s="197">
        <v>1605</v>
      </c>
      <c r="V17" s="125">
        <f t="shared" si="15"/>
        <v>1.0786290322580645</v>
      </c>
      <c r="W17" s="95">
        <f t="shared" si="3"/>
        <v>2</v>
      </c>
      <c r="X17" s="120">
        <f t="shared" si="4"/>
        <v>8</v>
      </c>
      <c r="Y17" s="197">
        <v>99</v>
      </c>
      <c r="Z17" s="105">
        <f t="shared" si="5"/>
        <v>2</v>
      </c>
      <c r="AA17" s="197">
        <v>79</v>
      </c>
      <c r="AB17" s="105">
        <f t="shared" si="6"/>
        <v>2</v>
      </c>
      <c r="AC17" s="197">
        <v>50617</v>
      </c>
      <c r="AD17" s="106">
        <f t="shared" si="16"/>
        <v>2.6487179487179486</v>
      </c>
      <c r="AE17" s="101">
        <f t="shared" si="7"/>
        <v>1</v>
      </c>
      <c r="AF17" s="197">
        <v>20804</v>
      </c>
      <c r="AG17" s="134"/>
      <c r="AH17" s="98">
        <f t="shared" si="8"/>
        <v>1</v>
      </c>
      <c r="AI17" s="197" t="s">
        <v>140</v>
      </c>
      <c r="AJ17" s="126">
        <f t="shared" si="9"/>
        <v>1</v>
      </c>
      <c r="AK17" s="109">
        <f t="shared" si="10"/>
        <v>7</v>
      </c>
      <c r="AL17" s="197">
        <v>3364</v>
      </c>
      <c r="AM17" s="129">
        <f t="shared" si="11"/>
        <v>2.28843537414966</v>
      </c>
      <c r="AN17" s="197">
        <v>69</v>
      </c>
      <c r="AO17" s="110">
        <f t="shared" si="17"/>
        <v>0.04693877551020408</v>
      </c>
      <c r="AP17" s="105">
        <f t="shared" si="12"/>
        <v>2</v>
      </c>
      <c r="AQ17" s="128">
        <f t="shared" si="13"/>
        <v>17</v>
      </c>
      <c r="AR17" s="112">
        <f t="shared" si="14"/>
        <v>1</v>
      </c>
      <c r="AS17" s="64" t="s">
        <v>45</v>
      </c>
      <c r="AT17" s="51"/>
      <c r="AU17" s="52"/>
      <c r="AV17" s="53"/>
      <c r="AW17" s="53"/>
      <c r="AX17" s="52"/>
      <c r="AY17" s="52"/>
      <c r="AZ17" s="52"/>
      <c r="BA17" s="52"/>
    </row>
    <row r="18" spans="1:53" s="61" customFormat="1" ht="15" customHeight="1">
      <c r="A18" s="117"/>
      <c r="B18" s="198" t="s">
        <v>60</v>
      </c>
      <c r="C18" s="118">
        <v>73</v>
      </c>
      <c r="D18" s="197">
        <v>89</v>
      </c>
      <c r="E18" s="138"/>
      <c r="F18" s="98">
        <v>1</v>
      </c>
      <c r="G18" s="131">
        <v>1646</v>
      </c>
      <c r="H18" s="197">
        <v>1645</v>
      </c>
      <c r="I18" s="136"/>
      <c r="J18" s="98">
        <v>1</v>
      </c>
      <c r="K18" s="103">
        <v>61</v>
      </c>
      <c r="L18" s="197">
        <v>61</v>
      </c>
      <c r="M18" s="120"/>
      <c r="N18" s="101">
        <f t="shared" si="0"/>
        <v>1</v>
      </c>
      <c r="O18" s="197">
        <v>2435</v>
      </c>
      <c r="P18" s="197">
        <v>94</v>
      </c>
      <c r="Q18" s="101">
        <f t="shared" si="1"/>
        <v>2</v>
      </c>
      <c r="R18" s="197">
        <v>431</v>
      </c>
      <c r="S18" s="102">
        <f t="shared" si="2"/>
        <v>1</v>
      </c>
      <c r="T18" s="122">
        <v>1891</v>
      </c>
      <c r="U18" s="197">
        <v>1998</v>
      </c>
      <c r="V18" s="125">
        <f t="shared" si="15"/>
        <v>1.056583818085669</v>
      </c>
      <c r="W18" s="95">
        <f t="shared" si="3"/>
        <v>2</v>
      </c>
      <c r="X18" s="120">
        <f t="shared" si="4"/>
        <v>8</v>
      </c>
      <c r="Y18" s="197">
        <v>65</v>
      </c>
      <c r="Z18" s="105">
        <f t="shared" si="5"/>
        <v>0</v>
      </c>
      <c r="AA18" s="197">
        <v>46</v>
      </c>
      <c r="AB18" s="105">
        <f t="shared" si="6"/>
        <v>1</v>
      </c>
      <c r="AC18" s="197">
        <v>38915</v>
      </c>
      <c r="AD18" s="106">
        <f t="shared" si="16"/>
        <v>1.8197334580313305</v>
      </c>
      <c r="AE18" s="101">
        <f t="shared" si="7"/>
        <v>1</v>
      </c>
      <c r="AF18" s="197">
        <v>25544</v>
      </c>
      <c r="AG18" s="127"/>
      <c r="AH18" s="98">
        <f t="shared" si="8"/>
        <v>1</v>
      </c>
      <c r="AI18" s="197" t="s">
        <v>140</v>
      </c>
      <c r="AJ18" s="126">
        <f t="shared" si="9"/>
        <v>1</v>
      </c>
      <c r="AK18" s="109">
        <f t="shared" si="10"/>
        <v>4</v>
      </c>
      <c r="AL18" s="197">
        <v>4685</v>
      </c>
      <c r="AM18" s="129">
        <f t="shared" si="11"/>
        <v>2.8480243161094223</v>
      </c>
      <c r="AN18" s="197">
        <v>1201</v>
      </c>
      <c r="AO18" s="110">
        <f t="shared" si="17"/>
        <v>0.7300911854103344</v>
      </c>
      <c r="AP18" s="105">
        <f t="shared" si="12"/>
        <v>2</v>
      </c>
      <c r="AQ18" s="128">
        <f t="shared" si="13"/>
        <v>14</v>
      </c>
      <c r="AR18" s="112">
        <f t="shared" si="14"/>
        <v>0.823529411764706</v>
      </c>
      <c r="AS18" s="64" t="s">
        <v>38</v>
      </c>
      <c r="AT18" s="51"/>
      <c r="AU18" s="52"/>
      <c r="AV18" s="53"/>
      <c r="AW18" s="53"/>
      <c r="AX18" s="52"/>
      <c r="AY18" s="52"/>
      <c r="AZ18" s="52"/>
      <c r="BA18" s="52"/>
    </row>
    <row r="19" spans="1:49" s="55" customFormat="1" ht="15" customHeight="1">
      <c r="A19" s="117"/>
      <c r="B19" s="198" t="s">
        <v>61</v>
      </c>
      <c r="C19" s="118">
        <v>43</v>
      </c>
      <c r="D19" s="197">
        <v>53</v>
      </c>
      <c r="E19" s="130"/>
      <c r="F19" s="98">
        <v>1</v>
      </c>
      <c r="G19" s="131">
        <v>831</v>
      </c>
      <c r="H19" s="197">
        <v>840</v>
      </c>
      <c r="I19" s="132"/>
      <c r="J19" s="98">
        <v>1</v>
      </c>
      <c r="K19" s="103">
        <v>30</v>
      </c>
      <c r="L19" s="197">
        <v>30</v>
      </c>
      <c r="M19" s="120"/>
      <c r="N19" s="101">
        <f t="shared" si="0"/>
        <v>1</v>
      </c>
      <c r="O19" s="197">
        <v>788</v>
      </c>
      <c r="P19" s="197">
        <v>98</v>
      </c>
      <c r="Q19" s="101">
        <f t="shared" si="1"/>
        <v>2</v>
      </c>
      <c r="R19" s="197">
        <v>209</v>
      </c>
      <c r="S19" s="102">
        <f t="shared" si="2"/>
        <v>1</v>
      </c>
      <c r="T19" s="133">
        <v>930</v>
      </c>
      <c r="U19" s="197">
        <v>1001</v>
      </c>
      <c r="V19" s="125">
        <f t="shared" si="15"/>
        <v>1.0763440860215054</v>
      </c>
      <c r="W19" s="95">
        <f t="shared" si="3"/>
        <v>2</v>
      </c>
      <c r="X19" s="120">
        <f t="shared" si="4"/>
        <v>8</v>
      </c>
      <c r="Y19" s="197">
        <v>28</v>
      </c>
      <c r="Z19" s="105">
        <f t="shared" si="5"/>
        <v>0</v>
      </c>
      <c r="AA19" s="197">
        <v>18</v>
      </c>
      <c r="AB19" s="105">
        <f t="shared" si="6"/>
        <v>0</v>
      </c>
      <c r="AC19" s="197">
        <v>34422</v>
      </c>
      <c r="AD19" s="106">
        <f t="shared" si="16"/>
        <v>3.152197802197802</v>
      </c>
      <c r="AE19" s="101">
        <f t="shared" si="7"/>
        <v>1</v>
      </c>
      <c r="AF19" s="197">
        <v>12865</v>
      </c>
      <c r="AG19" s="134"/>
      <c r="AH19" s="98">
        <f t="shared" si="8"/>
        <v>1</v>
      </c>
      <c r="AI19" s="197" t="s">
        <v>140</v>
      </c>
      <c r="AJ19" s="126">
        <f t="shared" si="9"/>
        <v>1</v>
      </c>
      <c r="AK19" s="109">
        <f t="shared" si="10"/>
        <v>3</v>
      </c>
      <c r="AL19" s="197">
        <v>487</v>
      </c>
      <c r="AM19" s="129">
        <f t="shared" si="11"/>
        <v>0.5797619047619048</v>
      </c>
      <c r="AN19" s="197">
        <v>98</v>
      </c>
      <c r="AO19" s="110">
        <f t="shared" si="17"/>
        <v>0.11666666666666667</v>
      </c>
      <c r="AP19" s="105">
        <f t="shared" si="12"/>
        <v>1</v>
      </c>
      <c r="AQ19" s="128">
        <f t="shared" si="13"/>
        <v>12</v>
      </c>
      <c r="AR19" s="112">
        <f t="shared" si="14"/>
        <v>0.7058823529411765</v>
      </c>
      <c r="AS19" s="64" t="s">
        <v>45</v>
      </c>
      <c r="AT19" s="51"/>
      <c r="AV19" s="56"/>
      <c r="AW19" s="56"/>
    </row>
    <row r="20" spans="1:53" s="55" customFormat="1" ht="17.25" customHeight="1">
      <c r="A20" s="117"/>
      <c r="B20" s="198" t="s">
        <v>62</v>
      </c>
      <c r="C20" s="118">
        <v>60</v>
      </c>
      <c r="D20" s="197">
        <v>64</v>
      </c>
      <c r="E20" s="130"/>
      <c r="F20" s="98">
        <v>1</v>
      </c>
      <c r="G20" s="139">
        <v>970</v>
      </c>
      <c r="H20" s="197">
        <v>964</v>
      </c>
      <c r="I20" s="132"/>
      <c r="J20" s="98">
        <v>1</v>
      </c>
      <c r="K20" s="103">
        <v>38</v>
      </c>
      <c r="L20" s="197">
        <v>38</v>
      </c>
      <c r="M20" s="120"/>
      <c r="N20" s="101">
        <f t="shared" si="0"/>
        <v>1</v>
      </c>
      <c r="O20" s="197">
        <v>1461</v>
      </c>
      <c r="P20" s="197">
        <v>91</v>
      </c>
      <c r="Q20" s="101">
        <f t="shared" si="1"/>
        <v>2</v>
      </c>
      <c r="R20" s="197">
        <v>185</v>
      </c>
      <c r="S20" s="102">
        <f t="shared" si="2"/>
        <v>1</v>
      </c>
      <c r="T20" s="103">
        <v>1178</v>
      </c>
      <c r="U20" s="197">
        <v>1373</v>
      </c>
      <c r="V20" s="125">
        <f t="shared" si="15"/>
        <v>1.16553480475382</v>
      </c>
      <c r="W20" s="95">
        <f t="shared" si="3"/>
        <v>2</v>
      </c>
      <c r="X20" s="120">
        <f t="shared" si="4"/>
        <v>8</v>
      </c>
      <c r="Y20" s="197">
        <v>98</v>
      </c>
      <c r="Z20" s="105">
        <f t="shared" si="5"/>
        <v>2</v>
      </c>
      <c r="AA20" s="197">
        <v>78</v>
      </c>
      <c r="AB20" s="105">
        <f t="shared" si="6"/>
        <v>2</v>
      </c>
      <c r="AC20" s="197">
        <v>67547</v>
      </c>
      <c r="AD20" s="106">
        <f t="shared" si="16"/>
        <v>5.389961698052985</v>
      </c>
      <c r="AE20" s="101">
        <f t="shared" si="7"/>
        <v>1</v>
      </c>
      <c r="AF20" s="197">
        <v>24778</v>
      </c>
      <c r="AG20" s="134"/>
      <c r="AH20" s="98">
        <f t="shared" si="8"/>
        <v>1</v>
      </c>
      <c r="AI20" s="197" t="s">
        <v>140</v>
      </c>
      <c r="AJ20" s="126">
        <f t="shared" si="9"/>
        <v>1</v>
      </c>
      <c r="AK20" s="109">
        <f t="shared" si="10"/>
        <v>7</v>
      </c>
      <c r="AL20" s="197">
        <v>10792</v>
      </c>
      <c r="AM20" s="129">
        <f t="shared" si="11"/>
        <v>11.195020746887966</v>
      </c>
      <c r="AN20" s="197">
        <v>4919</v>
      </c>
      <c r="AO20" s="110">
        <f t="shared" si="17"/>
        <v>5.102697095435684</v>
      </c>
      <c r="AP20" s="105">
        <f t="shared" si="12"/>
        <v>2</v>
      </c>
      <c r="AQ20" s="128">
        <f t="shared" si="13"/>
        <v>17</v>
      </c>
      <c r="AR20" s="112">
        <f t="shared" si="14"/>
        <v>1</v>
      </c>
      <c r="AS20" s="64" t="s">
        <v>44</v>
      </c>
      <c r="AT20" s="51"/>
      <c r="AU20" s="52"/>
      <c r="AV20" s="53"/>
      <c r="AW20" s="53"/>
      <c r="AX20" s="52"/>
      <c r="AY20" s="52"/>
      <c r="AZ20" s="52"/>
      <c r="BA20" s="52"/>
    </row>
    <row r="21" spans="1:53" s="55" customFormat="1" ht="15" customHeight="1">
      <c r="A21" s="117"/>
      <c r="B21" s="198" t="s">
        <v>63</v>
      </c>
      <c r="C21" s="118">
        <v>69</v>
      </c>
      <c r="D21" s="197">
        <v>82</v>
      </c>
      <c r="E21" s="130"/>
      <c r="F21" s="98">
        <v>1</v>
      </c>
      <c r="G21" s="131">
        <v>1592</v>
      </c>
      <c r="H21" s="197">
        <v>1597</v>
      </c>
      <c r="I21" s="132"/>
      <c r="J21" s="98">
        <v>1</v>
      </c>
      <c r="K21" s="103">
        <v>57</v>
      </c>
      <c r="L21" s="197">
        <v>57</v>
      </c>
      <c r="M21" s="120"/>
      <c r="N21" s="101">
        <f t="shared" si="0"/>
        <v>1</v>
      </c>
      <c r="O21" s="197">
        <v>1545</v>
      </c>
      <c r="P21" s="197">
        <v>100</v>
      </c>
      <c r="Q21" s="101">
        <f t="shared" si="1"/>
        <v>2</v>
      </c>
      <c r="R21" s="197">
        <v>958</v>
      </c>
      <c r="S21" s="102">
        <f t="shared" si="2"/>
        <v>1</v>
      </c>
      <c r="T21" s="103">
        <v>1767</v>
      </c>
      <c r="U21" s="197">
        <v>1857</v>
      </c>
      <c r="V21" s="125">
        <f t="shared" si="15"/>
        <v>1.0509337860780985</v>
      </c>
      <c r="W21" s="95">
        <f t="shared" si="3"/>
        <v>2</v>
      </c>
      <c r="X21" s="120">
        <f t="shared" si="4"/>
        <v>8</v>
      </c>
      <c r="Y21" s="197">
        <v>99</v>
      </c>
      <c r="Z21" s="105">
        <f t="shared" si="5"/>
        <v>2</v>
      </c>
      <c r="AA21" s="197">
        <v>14</v>
      </c>
      <c r="AB21" s="105">
        <f t="shared" si="6"/>
        <v>0</v>
      </c>
      <c r="AC21" s="197">
        <v>32138</v>
      </c>
      <c r="AD21" s="106">
        <f t="shared" si="16"/>
        <v>1.5479986513173738</v>
      </c>
      <c r="AE21" s="101">
        <f t="shared" si="7"/>
        <v>1</v>
      </c>
      <c r="AF21" s="197">
        <v>15606</v>
      </c>
      <c r="AG21" s="134"/>
      <c r="AH21" s="98">
        <f t="shared" si="8"/>
        <v>1</v>
      </c>
      <c r="AI21" s="197" t="s">
        <v>140</v>
      </c>
      <c r="AJ21" s="126">
        <f t="shared" si="9"/>
        <v>1</v>
      </c>
      <c r="AK21" s="109">
        <f t="shared" si="10"/>
        <v>5</v>
      </c>
      <c r="AL21" s="197">
        <v>6687</v>
      </c>
      <c r="AM21" s="129">
        <f t="shared" si="11"/>
        <v>4.187226048841578</v>
      </c>
      <c r="AN21" s="197">
        <v>2707</v>
      </c>
      <c r="AO21" s="110">
        <f t="shared" si="17"/>
        <v>1.6950532247964933</v>
      </c>
      <c r="AP21" s="105">
        <f t="shared" si="12"/>
        <v>2</v>
      </c>
      <c r="AQ21" s="128">
        <f t="shared" si="13"/>
        <v>15</v>
      </c>
      <c r="AR21" s="112">
        <f t="shared" si="14"/>
        <v>0.8823529411764706</v>
      </c>
      <c r="AS21" s="64" t="s">
        <v>44</v>
      </c>
      <c r="AT21" s="51"/>
      <c r="AU21" s="52"/>
      <c r="AV21" s="53"/>
      <c r="AW21" s="53"/>
      <c r="AX21" s="52"/>
      <c r="AY21" s="52"/>
      <c r="AZ21" s="52"/>
      <c r="BA21" s="52"/>
    </row>
    <row r="22" spans="1:46" s="55" customFormat="1" ht="15" customHeight="1">
      <c r="A22" s="117"/>
      <c r="B22" s="198" t="s">
        <v>64</v>
      </c>
      <c r="C22" s="118">
        <v>43</v>
      </c>
      <c r="D22" s="197">
        <v>56</v>
      </c>
      <c r="E22" s="135"/>
      <c r="F22" s="98">
        <v>1</v>
      </c>
      <c r="G22" s="131">
        <v>874</v>
      </c>
      <c r="H22" s="197">
        <v>884</v>
      </c>
      <c r="I22" s="136"/>
      <c r="J22" s="98">
        <v>1</v>
      </c>
      <c r="K22" s="103">
        <v>32</v>
      </c>
      <c r="L22" s="197">
        <v>32</v>
      </c>
      <c r="M22" s="120"/>
      <c r="N22" s="101">
        <f t="shared" si="0"/>
        <v>1</v>
      </c>
      <c r="O22" s="197">
        <v>733</v>
      </c>
      <c r="P22" s="197">
        <v>77</v>
      </c>
      <c r="Q22" s="101">
        <f t="shared" si="1"/>
        <v>1</v>
      </c>
      <c r="R22" s="197">
        <v>212</v>
      </c>
      <c r="S22" s="102">
        <f t="shared" si="2"/>
        <v>1</v>
      </c>
      <c r="T22" s="103">
        <v>992</v>
      </c>
      <c r="U22" s="197">
        <v>1029</v>
      </c>
      <c r="V22" s="125">
        <f t="shared" si="15"/>
        <v>1.0372983870967742</v>
      </c>
      <c r="W22" s="95">
        <f t="shared" si="3"/>
        <v>2</v>
      </c>
      <c r="X22" s="120">
        <f t="shared" si="4"/>
        <v>7</v>
      </c>
      <c r="Y22" s="197">
        <v>17</v>
      </c>
      <c r="Z22" s="105">
        <f t="shared" si="5"/>
        <v>0</v>
      </c>
      <c r="AA22" s="197">
        <v>45</v>
      </c>
      <c r="AB22" s="105">
        <f t="shared" si="6"/>
        <v>1</v>
      </c>
      <c r="AC22" s="197">
        <v>32768</v>
      </c>
      <c r="AD22" s="106">
        <f t="shared" si="16"/>
        <v>2.851374869474417</v>
      </c>
      <c r="AE22" s="101">
        <f t="shared" si="7"/>
        <v>1</v>
      </c>
      <c r="AF22" s="197">
        <v>16878</v>
      </c>
      <c r="AG22" s="127"/>
      <c r="AH22" s="98">
        <f t="shared" si="8"/>
        <v>1</v>
      </c>
      <c r="AI22" s="197" t="s">
        <v>140</v>
      </c>
      <c r="AJ22" s="126">
        <f t="shared" si="9"/>
        <v>1</v>
      </c>
      <c r="AK22" s="109">
        <f t="shared" si="10"/>
        <v>4</v>
      </c>
      <c r="AL22" s="197">
        <v>49</v>
      </c>
      <c r="AM22" s="129">
        <f t="shared" si="11"/>
        <v>0.05542986425339366</v>
      </c>
      <c r="AN22" s="197">
        <v>197</v>
      </c>
      <c r="AO22" s="110">
        <f t="shared" si="17"/>
        <v>0.2228506787330317</v>
      </c>
      <c r="AP22" s="105">
        <f t="shared" si="12"/>
        <v>0</v>
      </c>
      <c r="AQ22" s="128">
        <f t="shared" si="13"/>
        <v>11</v>
      </c>
      <c r="AR22" s="112">
        <f t="shared" si="14"/>
        <v>0.6470588235294117</v>
      </c>
      <c r="AS22" s="64" t="s">
        <v>44</v>
      </c>
      <c r="AT22" s="51"/>
    </row>
    <row r="23" spans="1:53" s="55" customFormat="1" ht="15" customHeight="1">
      <c r="A23" s="117"/>
      <c r="B23" s="198" t="s">
        <v>65</v>
      </c>
      <c r="C23" s="118">
        <v>61</v>
      </c>
      <c r="D23" s="197">
        <v>75</v>
      </c>
      <c r="E23" s="140"/>
      <c r="F23" s="98">
        <v>1</v>
      </c>
      <c r="G23" s="141">
        <v>1084</v>
      </c>
      <c r="H23" s="197">
        <v>1071</v>
      </c>
      <c r="I23" s="140"/>
      <c r="J23" s="98">
        <v>1</v>
      </c>
      <c r="K23" s="133">
        <v>40</v>
      </c>
      <c r="L23" s="197">
        <v>40</v>
      </c>
      <c r="M23" s="140"/>
      <c r="N23" s="101">
        <f t="shared" si="0"/>
        <v>1</v>
      </c>
      <c r="O23" s="197">
        <v>1024</v>
      </c>
      <c r="P23" s="197">
        <v>94</v>
      </c>
      <c r="Q23" s="101">
        <f t="shared" si="1"/>
        <v>2</v>
      </c>
      <c r="R23" s="197">
        <v>341</v>
      </c>
      <c r="S23" s="102">
        <f t="shared" si="2"/>
        <v>1</v>
      </c>
      <c r="T23" s="103">
        <v>1240</v>
      </c>
      <c r="U23" s="197">
        <v>1337</v>
      </c>
      <c r="V23" s="125">
        <f t="shared" si="15"/>
        <v>1.0782258064516128</v>
      </c>
      <c r="W23" s="95">
        <f t="shared" si="3"/>
        <v>2</v>
      </c>
      <c r="X23" s="120">
        <f t="shared" si="4"/>
        <v>8</v>
      </c>
      <c r="Y23" s="197">
        <v>93</v>
      </c>
      <c r="Z23" s="105">
        <f t="shared" si="5"/>
        <v>2</v>
      </c>
      <c r="AA23" s="197">
        <v>94</v>
      </c>
      <c r="AB23" s="105">
        <f t="shared" si="6"/>
        <v>2</v>
      </c>
      <c r="AC23" s="197">
        <v>42103</v>
      </c>
      <c r="AD23" s="106">
        <f t="shared" si="16"/>
        <v>3.023989082812612</v>
      </c>
      <c r="AE23" s="101">
        <f t="shared" si="7"/>
        <v>1</v>
      </c>
      <c r="AF23" s="197">
        <v>26029</v>
      </c>
      <c r="AG23" s="134"/>
      <c r="AH23" s="98">
        <f t="shared" si="8"/>
        <v>1</v>
      </c>
      <c r="AI23" s="197" t="s">
        <v>140</v>
      </c>
      <c r="AJ23" s="126">
        <f t="shared" si="9"/>
        <v>1</v>
      </c>
      <c r="AK23" s="109">
        <f t="shared" si="10"/>
        <v>7</v>
      </c>
      <c r="AL23" s="197">
        <v>1614</v>
      </c>
      <c r="AM23" s="129">
        <f t="shared" si="11"/>
        <v>1.5070028011204482</v>
      </c>
      <c r="AN23" s="197">
        <v>514</v>
      </c>
      <c r="AO23" s="110">
        <f t="shared" si="17"/>
        <v>0.47992530345471524</v>
      </c>
      <c r="AP23" s="105">
        <f t="shared" si="12"/>
        <v>2</v>
      </c>
      <c r="AQ23" s="128">
        <f t="shared" si="13"/>
        <v>17</v>
      </c>
      <c r="AR23" s="112">
        <f t="shared" si="14"/>
        <v>1</v>
      </c>
      <c r="AS23" s="64" t="s">
        <v>44</v>
      </c>
      <c r="AT23" s="51"/>
      <c r="AU23" s="59"/>
      <c r="AV23" s="59"/>
      <c r="AW23" s="59"/>
      <c r="AX23" s="59"/>
      <c r="AY23" s="59"/>
      <c r="AZ23" s="59"/>
      <c r="BA23" s="59"/>
    </row>
    <row r="24" spans="1:53" s="62" customFormat="1" ht="14.25" customHeight="1">
      <c r="A24" s="117"/>
      <c r="B24" s="198" t="s">
        <v>66</v>
      </c>
      <c r="C24" s="118">
        <v>62</v>
      </c>
      <c r="D24" s="197">
        <v>76</v>
      </c>
      <c r="E24" s="130"/>
      <c r="F24" s="98">
        <v>1</v>
      </c>
      <c r="G24" s="131">
        <v>1405</v>
      </c>
      <c r="H24" s="197">
        <v>1411</v>
      </c>
      <c r="I24" s="132"/>
      <c r="J24" s="98">
        <v>1</v>
      </c>
      <c r="K24" s="103">
        <v>48</v>
      </c>
      <c r="L24" s="197">
        <v>48</v>
      </c>
      <c r="M24" s="120"/>
      <c r="N24" s="101">
        <f t="shared" si="0"/>
        <v>1</v>
      </c>
      <c r="O24" s="197">
        <v>1352</v>
      </c>
      <c r="P24" s="197">
        <v>93</v>
      </c>
      <c r="Q24" s="101">
        <f t="shared" si="1"/>
        <v>2</v>
      </c>
      <c r="R24" s="197">
        <v>448</v>
      </c>
      <c r="S24" s="102">
        <f t="shared" si="2"/>
        <v>1</v>
      </c>
      <c r="T24" s="103">
        <v>1488</v>
      </c>
      <c r="U24" s="197">
        <v>1525</v>
      </c>
      <c r="V24" s="125">
        <f t="shared" si="15"/>
        <v>1.0248655913978495</v>
      </c>
      <c r="W24" s="95">
        <f t="shared" si="3"/>
        <v>2</v>
      </c>
      <c r="X24" s="120">
        <f t="shared" si="4"/>
        <v>8</v>
      </c>
      <c r="Y24" s="197">
        <v>62</v>
      </c>
      <c r="Z24" s="105">
        <f t="shared" si="5"/>
        <v>0</v>
      </c>
      <c r="AA24" s="197">
        <v>56</v>
      </c>
      <c r="AB24" s="105">
        <f t="shared" si="6"/>
        <v>2</v>
      </c>
      <c r="AC24" s="197">
        <v>47017</v>
      </c>
      <c r="AD24" s="106">
        <f t="shared" si="16"/>
        <v>2.5632121245161645</v>
      </c>
      <c r="AE24" s="101">
        <f t="shared" si="7"/>
        <v>1</v>
      </c>
      <c r="AF24" s="197">
        <v>28601</v>
      </c>
      <c r="AG24" s="134"/>
      <c r="AH24" s="98">
        <f t="shared" si="8"/>
        <v>1</v>
      </c>
      <c r="AI24" s="197" t="s">
        <v>140</v>
      </c>
      <c r="AJ24" s="126">
        <f t="shared" si="9"/>
        <v>1</v>
      </c>
      <c r="AK24" s="109">
        <f t="shared" si="10"/>
        <v>5</v>
      </c>
      <c r="AL24" s="197">
        <v>2051</v>
      </c>
      <c r="AM24" s="129">
        <f t="shared" si="11"/>
        <v>1.4535790219702338</v>
      </c>
      <c r="AN24" s="197">
        <v>1795</v>
      </c>
      <c r="AO24" s="110">
        <f t="shared" si="17"/>
        <v>1.2721474131821404</v>
      </c>
      <c r="AP24" s="105">
        <f t="shared" si="12"/>
        <v>2</v>
      </c>
      <c r="AQ24" s="128">
        <f t="shared" si="13"/>
        <v>15</v>
      </c>
      <c r="AR24" s="112">
        <f t="shared" si="14"/>
        <v>0.8823529411764706</v>
      </c>
      <c r="AS24" s="64" t="s">
        <v>39</v>
      </c>
      <c r="AT24" s="51"/>
      <c r="AU24" s="52"/>
      <c r="AV24" s="52"/>
      <c r="AW24" s="52"/>
      <c r="AX24" s="52"/>
      <c r="AY24" s="52"/>
      <c r="AZ24" s="52"/>
      <c r="BA24" s="52"/>
    </row>
    <row r="25" spans="1:53" s="62" customFormat="1" ht="16.5" customHeight="1">
      <c r="A25" s="117"/>
      <c r="B25" s="198" t="s">
        <v>67</v>
      </c>
      <c r="C25" s="118">
        <v>89</v>
      </c>
      <c r="D25" s="197">
        <v>102</v>
      </c>
      <c r="E25" s="119"/>
      <c r="F25" s="98">
        <v>1</v>
      </c>
      <c r="G25" s="121">
        <v>1798</v>
      </c>
      <c r="H25" s="197">
        <v>1806</v>
      </c>
      <c r="I25" s="119"/>
      <c r="J25" s="98">
        <v>1</v>
      </c>
      <c r="K25" s="122">
        <v>63</v>
      </c>
      <c r="L25" s="197">
        <v>63</v>
      </c>
      <c r="M25" s="119"/>
      <c r="N25" s="101">
        <f t="shared" si="0"/>
        <v>1</v>
      </c>
      <c r="O25" s="197">
        <v>2957</v>
      </c>
      <c r="P25" s="197">
        <v>99</v>
      </c>
      <c r="Q25" s="101">
        <f t="shared" si="1"/>
        <v>2</v>
      </c>
      <c r="R25" s="197">
        <v>461</v>
      </c>
      <c r="S25" s="102">
        <f t="shared" si="2"/>
        <v>1</v>
      </c>
      <c r="T25" s="103">
        <v>1953</v>
      </c>
      <c r="U25" s="197">
        <v>2118</v>
      </c>
      <c r="V25" s="125">
        <f t="shared" si="15"/>
        <v>1.0844854070660521</v>
      </c>
      <c r="W25" s="95">
        <f t="shared" si="3"/>
        <v>2</v>
      </c>
      <c r="X25" s="120">
        <f t="shared" si="4"/>
        <v>8</v>
      </c>
      <c r="Y25" s="197">
        <v>79</v>
      </c>
      <c r="Z25" s="105">
        <f t="shared" si="5"/>
        <v>1</v>
      </c>
      <c r="AA25" s="197">
        <v>69</v>
      </c>
      <c r="AB25" s="105">
        <f t="shared" si="6"/>
        <v>2</v>
      </c>
      <c r="AC25" s="197">
        <v>89618</v>
      </c>
      <c r="AD25" s="106">
        <f t="shared" si="16"/>
        <v>3.81710537524491</v>
      </c>
      <c r="AE25" s="101">
        <f t="shared" si="7"/>
        <v>1</v>
      </c>
      <c r="AF25" s="197">
        <v>40069</v>
      </c>
      <c r="AG25" s="127"/>
      <c r="AH25" s="98">
        <f t="shared" si="8"/>
        <v>1</v>
      </c>
      <c r="AI25" s="197" t="s">
        <v>140</v>
      </c>
      <c r="AJ25" s="126">
        <f t="shared" si="9"/>
        <v>1</v>
      </c>
      <c r="AK25" s="109">
        <f t="shared" si="10"/>
        <v>6</v>
      </c>
      <c r="AL25" s="197">
        <v>32162</v>
      </c>
      <c r="AM25" s="129">
        <f t="shared" si="11"/>
        <v>17.80841638981174</v>
      </c>
      <c r="AN25" s="197">
        <v>9965</v>
      </c>
      <c r="AO25" s="110">
        <f t="shared" si="17"/>
        <v>5.517718715393134</v>
      </c>
      <c r="AP25" s="105">
        <f t="shared" si="12"/>
        <v>2</v>
      </c>
      <c r="AQ25" s="128">
        <f t="shared" si="13"/>
        <v>16</v>
      </c>
      <c r="AR25" s="112">
        <f t="shared" si="14"/>
        <v>0.9411764705882354</v>
      </c>
      <c r="AS25" s="64" t="s">
        <v>38</v>
      </c>
      <c r="AT25" s="51"/>
      <c r="AU25" s="52"/>
      <c r="AV25" s="52"/>
      <c r="AW25" s="52"/>
      <c r="AX25" s="52"/>
      <c r="AY25" s="52"/>
      <c r="AZ25" s="52"/>
      <c r="BA25" s="52"/>
    </row>
    <row r="26" spans="1:53" s="55" customFormat="1" ht="16.5" customHeight="1">
      <c r="A26" s="117"/>
      <c r="B26" s="198" t="s">
        <v>68</v>
      </c>
      <c r="C26" s="118">
        <v>26</v>
      </c>
      <c r="D26" s="197">
        <v>33</v>
      </c>
      <c r="E26" s="135"/>
      <c r="F26" s="98">
        <v>1</v>
      </c>
      <c r="G26" s="131">
        <v>544</v>
      </c>
      <c r="H26" s="197">
        <v>540</v>
      </c>
      <c r="I26" s="136"/>
      <c r="J26" s="98">
        <v>1</v>
      </c>
      <c r="K26" s="103">
        <v>22</v>
      </c>
      <c r="L26" s="197">
        <v>22</v>
      </c>
      <c r="M26" s="120"/>
      <c r="N26" s="101">
        <f t="shared" si="0"/>
        <v>1</v>
      </c>
      <c r="O26" s="197">
        <v>904</v>
      </c>
      <c r="P26" s="197">
        <v>85</v>
      </c>
      <c r="Q26" s="101">
        <f t="shared" si="1"/>
        <v>1</v>
      </c>
      <c r="R26" s="197">
        <v>124</v>
      </c>
      <c r="S26" s="102">
        <f t="shared" si="2"/>
        <v>0</v>
      </c>
      <c r="T26" s="122">
        <v>682</v>
      </c>
      <c r="U26" s="197">
        <v>559</v>
      </c>
      <c r="V26" s="125">
        <f t="shared" si="15"/>
        <v>0.8196480938416423</v>
      </c>
      <c r="W26" s="95">
        <f t="shared" si="3"/>
        <v>1</v>
      </c>
      <c r="X26" s="120">
        <f t="shared" si="4"/>
        <v>5</v>
      </c>
      <c r="Y26" s="197">
        <v>85</v>
      </c>
      <c r="Z26" s="105">
        <f t="shared" si="5"/>
        <v>1</v>
      </c>
      <c r="AA26" s="197">
        <v>57</v>
      </c>
      <c r="AB26" s="105">
        <f t="shared" si="6"/>
        <v>2</v>
      </c>
      <c r="AC26" s="197">
        <v>17027</v>
      </c>
      <c r="AD26" s="106">
        <f t="shared" si="16"/>
        <v>2.4254985754985756</v>
      </c>
      <c r="AE26" s="101">
        <f t="shared" si="7"/>
        <v>1</v>
      </c>
      <c r="AF26" s="197">
        <v>7952</v>
      </c>
      <c r="AG26" s="127"/>
      <c r="AH26" s="98">
        <f t="shared" si="8"/>
        <v>1</v>
      </c>
      <c r="AI26" s="197" t="s">
        <v>140</v>
      </c>
      <c r="AJ26" s="126">
        <f t="shared" si="9"/>
        <v>1</v>
      </c>
      <c r="AK26" s="109">
        <f t="shared" si="10"/>
        <v>6</v>
      </c>
      <c r="AL26" s="197">
        <v>423</v>
      </c>
      <c r="AM26" s="129">
        <f t="shared" si="11"/>
        <v>0.7833333333333333</v>
      </c>
      <c r="AN26" s="197">
        <v>26</v>
      </c>
      <c r="AO26" s="110">
        <f t="shared" si="17"/>
        <v>0.04814814814814815</v>
      </c>
      <c r="AP26" s="105">
        <f t="shared" si="12"/>
        <v>1</v>
      </c>
      <c r="AQ26" s="128">
        <f t="shared" si="13"/>
        <v>12</v>
      </c>
      <c r="AR26" s="112">
        <f t="shared" si="14"/>
        <v>0.7058823529411765</v>
      </c>
      <c r="AS26" s="64" t="s">
        <v>39</v>
      </c>
      <c r="AT26" s="51"/>
      <c r="AU26" s="52"/>
      <c r="AV26" s="52"/>
      <c r="AW26" s="52"/>
      <c r="AX26" s="52"/>
      <c r="AY26" s="52"/>
      <c r="AZ26" s="52"/>
      <c r="BA26" s="52"/>
    </row>
    <row r="27" spans="1:46" s="55" customFormat="1" ht="14.25" customHeight="1">
      <c r="A27" s="117"/>
      <c r="B27" s="198" t="s">
        <v>69</v>
      </c>
      <c r="C27" s="118">
        <v>58</v>
      </c>
      <c r="D27" s="197">
        <v>72</v>
      </c>
      <c r="E27" s="130"/>
      <c r="F27" s="98">
        <v>1</v>
      </c>
      <c r="G27" s="131">
        <v>1165</v>
      </c>
      <c r="H27" s="197">
        <v>1145</v>
      </c>
      <c r="I27" s="132"/>
      <c r="J27" s="98">
        <v>1</v>
      </c>
      <c r="K27" s="103">
        <v>42</v>
      </c>
      <c r="L27" s="197">
        <v>42</v>
      </c>
      <c r="M27" s="120"/>
      <c r="N27" s="101">
        <f t="shared" si="0"/>
        <v>1</v>
      </c>
      <c r="O27" s="197">
        <v>1132</v>
      </c>
      <c r="P27" s="197">
        <v>97</v>
      </c>
      <c r="Q27" s="101">
        <f t="shared" si="1"/>
        <v>2</v>
      </c>
      <c r="R27" s="197">
        <v>293</v>
      </c>
      <c r="S27" s="102">
        <f t="shared" si="2"/>
        <v>1</v>
      </c>
      <c r="T27" s="103">
        <v>1302</v>
      </c>
      <c r="U27" s="197">
        <v>1361</v>
      </c>
      <c r="V27" s="125">
        <f t="shared" si="15"/>
        <v>1.0453149001536097</v>
      </c>
      <c r="W27" s="95">
        <f t="shared" si="3"/>
        <v>2</v>
      </c>
      <c r="X27" s="120">
        <f t="shared" si="4"/>
        <v>8</v>
      </c>
      <c r="Y27" s="197">
        <v>41</v>
      </c>
      <c r="Z27" s="105">
        <f t="shared" si="5"/>
        <v>0</v>
      </c>
      <c r="AA27" s="197">
        <v>25</v>
      </c>
      <c r="AB27" s="105">
        <f t="shared" si="6"/>
        <v>0</v>
      </c>
      <c r="AC27" s="197">
        <v>20597</v>
      </c>
      <c r="AD27" s="106">
        <f t="shared" si="16"/>
        <v>1.3837420221699699</v>
      </c>
      <c r="AE27" s="101">
        <f t="shared" si="7"/>
        <v>1</v>
      </c>
      <c r="AF27" s="197">
        <v>19798</v>
      </c>
      <c r="AG27" s="134"/>
      <c r="AH27" s="98">
        <f t="shared" si="8"/>
        <v>1</v>
      </c>
      <c r="AI27" s="197" t="s">
        <v>140</v>
      </c>
      <c r="AJ27" s="126">
        <f t="shared" si="9"/>
        <v>1</v>
      </c>
      <c r="AK27" s="109">
        <f t="shared" si="10"/>
        <v>3</v>
      </c>
      <c r="AL27" s="197">
        <v>1355</v>
      </c>
      <c r="AM27" s="129">
        <f t="shared" si="11"/>
        <v>1.1834061135371179</v>
      </c>
      <c r="AN27" s="197">
        <v>304</v>
      </c>
      <c r="AO27" s="110">
        <f t="shared" si="17"/>
        <v>0.26550218340611353</v>
      </c>
      <c r="AP27" s="105">
        <f t="shared" si="12"/>
        <v>2</v>
      </c>
      <c r="AQ27" s="128">
        <f t="shared" si="13"/>
        <v>13</v>
      </c>
      <c r="AR27" s="112">
        <f t="shared" si="14"/>
        <v>0.7647058823529411</v>
      </c>
      <c r="AS27" s="64" t="s">
        <v>44</v>
      </c>
      <c r="AT27" s="51"/>
    </row>
    <row r="28" spans="1:53" s="55" customFormat="1" ht="15" customHeight="1">
      <c r="A28" s="117"/>
      <c r="B28" s="198" t="s">
        <v>70</v>
      </c>
      <c r="C28" s="118">
        <v>40</v>
      </c>
      <c r="D28" s="197">
        <v>49</v>
      </c>
      <c r="E28" s="143"/>
      <c r="F28" s="98">
        <v>1</v>
      </c>
      <c r="G28" s="144">
        <v>813</v>
      </c>
      <c r="H28" s="197">
        <v>797</v>
      </c>
      <c r="I28" s="145"/>
      <c r="J28" s="98">
        <v>1</v>
      </c>
      <c r="K28" s="146">
        <v>31</v>
      </c>
      <c r="L28" s="197">
        <v>31</v>
      </c>
      <c r="M28" s="147"/>
      <c r="N28" s="101">
        <f t="shared" si="0"/>
        <v>1</v>
      </c>
      <c r="O28" s="197">
        <v>790</v>
      </c>
      <c r="P28" s="197">
        <v>57</v>
      </c>
      <c r="Q28" s="101">
        <f t="shared" si="1"/>
        <v>0</v>
      </c>
      <c r="R28" s="197">
        <v>177</v>
      </c>
      <c r="S28" s="102">
        <f t="shared" si="2"/>
        <v>1</v>
      </c>
      <c r="T28" s="148">
        <v>961</v>
      </c>
      <c r="U28" s="197">
        <v>930</v>
      </c>
      <c r="V28" s="125">
        <f t="shared" si="15"/>
        <v>0.967741935483871</v>
      </c>
      <c r="W28" s="95">
        <f t="shared" si="3"/>
        <v>2</v>
      </c>
      <c r="X28" s="120">
        <f t="shared" si="4"/>
        <v>6</v>
      </c>
      <c r="Y28" s="197">
        <v>91</v>
      </c>
      <c r="Z28" s="105">
        <f t="shared" si="5"/>
        <v>2</v>
      </c>
      <c r="AA28" s="197">
        <v>41</v>
      </c>
      <c r="AB28" s="105">
        <f t="shared" si="6"/>
        <v>1</v>
      </c>
      <c r="AC28" s="197">
        <v>25926</v>
      </c>
      <c r="AD28" s="106">
        <f t="shared" si="16"/>
        <v>2.502268120837757</v>
      </c>
      <c r="AE28" s="101">
        <f t="shared" si="7"/>
        <v>1</v>
      </c>
      <c r="AF28" s="197">
        <v>14724</v>
      </c>
      <c r="AG28" s="149"/>
      <c r="AH28" s="98">
        <f t="shared" si="8"/>
        <v>1</v>
      </c>
      <c r="AI28" s="197" t="s">
        <v>140</v>
      </c>
      <c r="AJ28" s="126">
        <f t="shared" si="9"/>
        <v>1</v>
      </c>
      <c r="AK28" s="109">
        <f t="shared" si="10"/>
        <v>6</v>
      </c>
      <c r="AL28" s="197">
        <v>192</v>
      </c>
      <c r="AM28" s="129">
        <f t="shared" si="11"/>
        <v>0.24090338770388958</v>
      </c>
      <c r="AN28" s="197">
        <v>456</v>
      </c>
      <c r="AO28" s="110">
        <f t="shared" si="17"/>
        <v>0.5721455457967378</v>
      </c>
      <c r="AP28" s="105">
        <f t="shared" si="12"/>
        <v>0</v>
      </c>
      <c r="AQ28" s="128">
        <f t="shared" si="13"/>
        <v>12</v>
      </c>
      <c r="AR28" s="112">
        <f t="shared" si="14"/>
        <v>0.7058823529411765</v>
      </c>
      <c r="AS28" s="64" t="s">
        <v>38</v>
      </c>
      <c r="AT28" s="51"/>
      <c r="AU28" s="63"/>
      <c r="AV28" s="63"/>
      <c r="AW28" s="63"/>
      <c r="AX28" s="63"/>
      <c r="AY28" s="63"/>
      <c r="AZ28" s="63"/>
      <c r="BA28" s="63"/>
    </row>
    <row r="29" spans="1:46" s="55" customFormat="1" ht="14.25" customHeight="1">
      <c r="A29" s="117"/>
      <c r="B29" s="198" t="s">
        <v>71</v>
      </c>
      <c r="C29" s="118">
        <v>32</v>
      </c>
      <c r="D29" s="197">
        <v>38</v>
      </c>
      <c r="E29" s="119"/>
      <c r="F29" s="98">
        <v>1</v>
      </c>
      <c r="G29" s="121">
        <v>806</v>
      </c>
      <c r="H29" s="197">
        <v>815</v>
      </c>
      <c r="I29" s="119"/>
      <c r="J29" s="98">
        <v>1</v>
      </c>
      <c r="K29" s="122">
        <v>29</v>
      </c>
      <c r="L29" s="197">
        <v>29</v>
      </c>
      <c r="M29" s="119"/>
      <c r="N29" s="101">
        <f t="shared" si="0"/>
        <v>1</v>
      </c>
      <c r="O29" s="197">
        <v>1056</v>
      </c>
      <c r="P29" s="197">
        <v>100</v>
      </c>
      <c r="Q29" s="101">
        <f t="shared" si="1"/>
        <v>2</v>
      </c>
      <c r="R29" s="197">
        <v>210</v>
      </c>
      <c r="S29" s="102">
        <f t="shared" si="2"/>
        <v>1</v>
      </c>
      <c r="T29" s="103">
        <v>899</v>
      </c>
      <c r="U29" s="197">
        <v>886</v>
      </c>
      <c r="V29" s="125">
        <f t="shared" si="15"/>
        <v>0.985539488320356</v>
      </c>
      <c r="W29" s="95">
        <f t="shared" si="3"/>
        <v>2</v>
      </c>
      <c r="X29" s="120">
        <f t="shared" si="4"/>
        <v>8</v>
      </c>
      <c r="Y29" s="197">
        <v>98</v>
      </c>
      <c r="Z29" s="105">
        <f t="shared" si="5"/>
        <v>2</v>
      </c>
      <c r="AA29" s="197">
        <v>97</v>
      </c>
      <c r="AB29" s="105">
        <f t="shared" si="6"/>
        <v>2</v>
      </c>
      <c r="AC29" s="197">
        <v>43920</v>
      </c>
      <c r="AD29" s="106">
        <f t="shared" si="16"/>
        <v>4.1453515809344035</v>
      </c>
      <c r="AE29" s="101">
        <f t="shared" si="7"/>
        <v>1</v>
      </c>
      <c r="AF29" s="197">
        <v>23668</v>
      </c>
      <c r="AG29" s="127"/>
      <c r="AH29" s="98">
        <f t="shared" si="8"/>
        <v>1</v>
      </c>
      <c r="AI29" s="197" t="s">
        <v>140</v>
      </c>
      <c r="AJ29" s="126">
        <f t="shared" si="9"/>
        <v>1</v>
      </c>
      <c r="AK29" s="109">
        <f t="shared" si="10"/>
        <v>7</v>
      </c>
      <c r="AL29" s="197">
        <v>3869</v>
      </c>
      <c r="AM29" s="129">
        <f t="shared" si="11"/>
        <v>4.747239263803681</v>
      </c>
      <c r="AN29" s="197">
        <v>2118</v>
      </c>
      <c r="AO29" s="110">
        <f t="shared" si="17"/>
        <v>2.5987730061349694</v>
      </c>
      <c r="AP29" s="105">
        <f t="shared" si="12"/>
        <v>2</v>
      </c>
      <c r="AQ29" s="128">
        <f t="shared" si="13"/>
        <v>17</v>
      </c>
      <c r="AR29" s="112">
        <f t="shared" si="14"/>
        <v>1</v>
      </c>
      <c r="AS29" s="64" t="s">
        <v>44</v>
      </c>
      <c r="AT29" s="51"/>
    </row>
    <row r="30" spans="1:53" s="55" customFormat="1" ht="14.25" customHeight="1">
      <c r="A30" s="117"/>
      <c r="B30" s="198" t="s">
        <v>72</v>
      </c>
      <c r="C30" s="118">
        <v>24</v>
      </c>
      <c r="D30" s="197">
        <v>29</v>
      </c>
      <c r="E30" s="135"/>
      <c r="F30" s="98">
        <v>1</v>
      </c>
      <c r="G30" s="131">
        <v>483</v>
      </c>
      <c r="H30" s="197">
        <v>484</v>
      </c>
      <c r="I30" s="136"/>
      <c r="J30" s="98">
        <v>1</v>
      </c>
      <c r="K30" s="103">
        <v>18</v>
      </c>
      <c r="L30" s="197">
        <v>18</v>
      </c>
      <c r="M30" s="120"/>
      <c r="N30" s="101">
        <f t="shared" si="0"/>
        <v>1</v>
      </c>
      <c r="O30" s="197">
        <v>568</v>
      </c>
      <c r="P30" s="197">
        <v>100</v>
      </c>
      <c r="Q30" s="101">
        <f t="shared" si="1"/>
        <v>2</v>
      </c>
      <c r="R30" s="197">
        <v>156</v>
      </c>
      <c r="S30" s="102">
        <f t="shared" si="2"/>
        <v>1</v>
      </c>
      <c r="T30" s="103">
        <v>558</v>
      </c>
      <c r="U30" s="197">
        <v>518</v>
      </c>
      <c r="V30" s="125">
        <f t="shared" si="15"/>
        <v>0.9283154121863799</v>
      </c>
      <c r="W30" s="95">
        <f t="shared" si="3"/>
        <v>2</v>
      </c>
      <c r="X30" s="120">
        <f t="shared" si="4"/>
        <v>8</v>
      </c>
      <c r="Y30" s="197">
        <v>99</v>
      </c>
      <c r="Z30" s="105">
        <f t="shared" si="5"/>
        <v>2</v>
      </c>
      <c r="AA30" s="197">
        <v>98</v>
      </c>
      <c r="AB30" s="105">
        <f t="shared" si="6"/>
        <v>2</v>
      </c>
      <c r="AC30" s="197">
        <v>18892</v>
      </c>
      <c r="AD30" s="106">
        <f t="shared" si="16"/>
        <v>3.0025429116338205</v>
      </c>
      <c r="AE30" s="101">
        <f t="shared" si="7"/>
        <v>1</v>
      </c>
      <c r="AF30" s="197">
        <v>9429</v>
      </c>
      <c r="AG30" s="127"/>
      <c r="AH30" s="98">
        <f t="shared" si="8"/>
        <v>1</v>
      </c>
      <c r="AI30" s="197" t="s">
        <v>140</v>
      </c>
      <c r="AJ30" s="126">
        <f t="shared" si="9"/>
        <v>1</v>
      </c>
      <c r="AK30" s="109">
        <f t="shared" si="10"/>
        <v>7</v>
      </c>
      <c r="AL30" s="197">
        <v>713</v>
      </c>
      <c r="AM30" s="129">
        <f t="shared" si="11"/>
        <v>1.4731404958677685</v>
      </c>
      <c r="AN30" s="197">
        <v>126</v>
      </c>
      <c r="AO30" s="110">
        <f t="shared" si="17"/>
        <v>0.2603305785123967</v>
      </c>
      <c r="AP30" s="105">
        <f t="shared" si="12"/>
        <v>2</v>
      </c>
      <c r="AQ30" s="128">
        <f t="shared" si="13"/>
        <v>17</v>
      </c>
      <c r="AR30" s="112">
        <f t="shared" si="14"/>
        <v>1</v>
      </c>
      <c r="AS30" s="64" t="s">
        <v>45</v>
      </c>
      <c r="AT30" s="51"/>
      <c r="AU30" s="54"/>
      <c r="AV30" s="54"/>
      <c r="AW30" s="54"/>
      <c r="AX30" s="54"/>
      <c r="AY30" s="54"/>
      <c r="AZ30" s="54"/>
      <c r="BA30" s="54"/>
    </row>
    <row r="31" spans="1:53" s="55" customFormat="1" ht="14.25" customHeight="1">
      <c r="A31" s="117"/>
      <c r="B31" s="198" t="s">
        <v>73</v>
      </c>
      <c r="C31" s="118">
        <v>33</v>
      </c>
      <c r="D31" s="197">
        <v>44</v>
      </c>
      <c r="E31" s="150"/>
      <c r="F31" s="98">
        <v>1</v>
      </c>
      <c r="G31" s="121">
        <v>790</v>
      </c>
      <c r="H31" s="197">
        <v>791</v>
      </c>
      <c r="I31" s="150"/>
      <c r="J31" s="98">
        <v>1</v>
      </c>
      <c r="K31" s="122">
        <v>26</v>
      </c>
      <c r="L31" s="197">
        <v>26</v>
      </c>
      <c r="M31" s="117"/>
      <c r="N31" s="101">
        <f t="shared" si="0"/>
        <v>1</v>
      </c>
      <c r="O31" s="197">
        <v>620</v>
      </c>
      <c r="P31" s="197">
        <v>70</v>
      </c>
      <c r="Q31" s="101">
        <f t="shared" si="1"/>
        <v>1</v>
      </c>
      <c r="R31" s="197">
        <v>177</v>
      </c>
      <c r="S31" s="102">
        <f t="shared" si="2"/>
        <v>1</v>
      </c>
      <c r="T31" s="151">
        <v>806</v>
      </c>
      <c r="U31" s="197">
        <v>815</v>
      </c>
      <c r="V31" s="125">
        <f t="shared" si="15"/>
        <v>1.011166253101737</v>
      </c>
      <c r="W31" s="95">
        <f t="shared" si="3"/>
        <v>2</v>
      </c>
      <c r="X31" s="120">
        <f t="shared" si="4"/>
        <v>7</v>
      </c>
      <c r="Y31" s="197">
        <v>25</v>
      </c>
      <c r="Z31" s="105">
        <f t="shared" si="5"/>
        <v>0</v>
      </c>
      <c r="AA31" s="197">
        <v>15</v>
      </c>
      <c r="AB31" s="105">
        <f t="shared" si="6"/>
        <v>0</v>
      </c>
      <c r="AC31" s="197">
        <v>6395</v>
      </c>
      <c r="AD31" s="106">
        <f t="shared" si="16"/>
        <v>0.6219002236701351</v>
      </c>
      <c r="AE31" s="101">
        <f t="shared" si="7"/>
        <v>0</v>
      </c>
      <c r="AF31" s="197">
        <v>8146</v>
      </c>
      <c r="AG31" s="127"/>
      <c r="AH31" s="98">
        <f t="shared" si="8"/>
        <v>1</v>
      </c>
      <c r="AI31" s="197" t="s">
        <v>140</v>
      </c>
      <c r="AJ31" s="126">
        <f t="shared" si="9"/>
        <v>1</v>
      </c>
      <c r="AK31" s="109">
        <f t="shared" si="10"/>
        <v>2</v>
      </c>
      <c r="AL31" s="197">
        <v>92</v>
      </c>
      <c r="AM31" s="129">
        <f t="shared" si="11"/>
        <v>0.11630847029077118</v>
      </c>
      <c r="AN31" s="197">
        <v>0</v>
      </c>
      <c r="AO31" s="110">
        <f t="shared" si="17"/>
        <v>0</v>
      </c>
      <c r="AP31" s="105">
        <f t="shared" si="12"/>
        <v>0</v>
      </c>
      <c r="AQ31" s="128">
        <f t="shared" si="13"/>
        <v>9</v>
      </c>
      <c r="AR31" s="112">
        <f t="shared" si="14"/>
        <v>0.5294117647058824</v>
      </c>
      <c r="AS31" s="64" t="s">
        <v>44</v>
      </c>
      <c r="AT31" s="51"/>
      <c r="AU31" s="54"/>
      <c r="AV31" s="54"/>
      <c r="AW31" s="54"/>
      <c r="AX31" s="54"/>
      <c r="AY31" s="54"/>
      <c r="AZ31" s="54"/>
      <c r="BA31" s="54"/>
    </row>
    <row r="32" spans="1:53" s="55" customFormat="1" ht="15" customHeight="1">
      <c r="A32" s="117"/>
      <c r="B32" s="198" t="s">
        <v>74</v>
      </c>
      <c r="C32" s="118">
        <v>58</v>
      </c>
      <c r="D32" s="197">
        <v>73</v>
      </c>
      <c r="E32" s="140"/>
      <c r="F32" s="98">
        <v>1</v>
      </c>
      <c r="G32" s="141">
        <v>1353</v>
      </c>
      <c r="H32" s="197">
        <v>1365</v>
      </c>
      <c r="I32" s="140"/>
      <c r="J32" s="98">
        <v>1</v>
      </c>
      <c r="K32" s="133">
        <v>43</v>
      </c>
      <c r="L32" s="197">
        <v>43</v>
      </c>
      <c r="M32" s="140"/>
      <c r="N32" s="101">
        <f t="shared" si="0"/>
        <v>1</v>
      </c>
      <c r="O32" s="197">
        <v>1180</v>
      </c>
      <c r="P32" s="197">
        <v>78</v>
      </c>
      <c r="Q32" s="101">
        <f t="shared" si="1"/>
        <v>1</v>
      </c>
      <c r="R32" s="197">
        <v>254</v>
      </c>
      <c r="S32" s="102">
        <f t="shared" si="2"/>
        <v>1</v>
      </c>
      <c r="T32" s="103">
        <v>1333</v>
      </c>
      <c r="U32" s="197">
        <v>1317</v>
      </c>
      <c r="V32" s="125">
        <f t="shared" si="15"/>
        <v>0.9879969992498124</v>
      </c>
      <c r="W32" s="95">
        <f t="shared" si="3"/>
        <v>2</v>
      </c>
      <c r="X32" s="120">
        <f t="shared" si="4"/>
        <v>7</v>
      </c>
      <c r="Y32" s="197">
        <v>41</v>
      </c>
      <c r="Z32" s="105">
        <f t="shared" si="5"/>
        <v>0</v>
      </c>
      <c r="AA32" s="197">
        <v>36</v>
      </c>
      <c r="AB32" s="105">
        <f t="shared" si="6"/>
        <v>0</v>
      </c>
      <c r="AC32" s="197">
        <v>45074</v>
      </c>
      <c r="AD32" s="106">
        <f t="shared" si="16"/>
        <v>2.5400958016342634</v>
      </c>
      <c r="AE32" s="101">
        <f t="shared" si="7"/>
        <v>1</v>
      </c>
      <c r="AF32" s="197">
        <v>22290</v>
      </c>
      <c r="AG32" s="134"/>
      <c r="AH32" s="98">
        <f t="shared" si="8"/>
        <v>1</v>
      </c>
      <c r="AI32" s="197" t="s">
        <v>140</v>
      </c>
      <c r="AJ32" s="126">
        <f t="shared" si="9"/>
        <v>1</v>
      </c>
      <c r="AK32" s="109">
        <f t="shared" si="10"/>
        <v>3</v>
      </c>
      <c r="AL32" s="197">
        <v>583</v>
      </c>
      <c r="AM32" s="129">
        <f t="shared" si="11"/>
        <v>0.4271062271062271</v>
      </c>
      <c r="AN32" s="197">
        <v>399</v>
      </c>
      <c r="AO32" s="110">
        <f t="shared" si="17"/>
        <v>0.2923076923076923</v>
      </c>
      <c r="AP32" s="105">
        <f t="shared" si="12"/>
        <v>0</v>
      </c>
      <c r="AQ32" s="128">
        <f t="shared" si="13"/>
        <v>10</v>
      </c>
      <c r="AR32" s="112">
        <f t="shared" si="14"/>
        <v>0.5882352941176471</v>
      </c>
      <c r="AS32" s="64" t="s">
        <v>44</v>
      </c>
      <c r="AT32" s="51"/>
      <c r="AU32" s="52"/>
      <c r="AV32" s="52"/>
      <c r="AW32" s="52"/>
      <c r="AX32" s="52"/>
      <c r="AY32" s="52"/>
      <c r="AZ32" s="52"/>
      <c r="BA32" s="52"/>
    </row>
    <row r="33" spans="1:53" s="55" customFormat="1" ht="14.25" customHeight="1">
      <c r="A33" s="117"/>
      <c r="B33" s="198" t="s">
        <v>75</v>
      </c>
      <c r="C33" s="118">
        <v>55</v>
      </c>
      <c r="D33" s="197">
        <v>70</v>
      </c>
      <c r="E33" s="130"/>
      <c r="F33" s="98">
        <v>1</v>
      </c>
      <c r="G33" s="131">
        <v>1459</v>
      </c>
      <c r="H33" s="197">
        <v>1471</v>
      </c>
      <c r="I33" s="132"/>
      <c r="J33" s="98">
        <v>1</v>
      </c>
      <c r="K33" s="103">
        <v>44</v>
      </c>
      <c r="L33" s="197">
        <v>44</v>
      </c>
      <c r="M33" s="117"/>
      <c r="N33" s="101">
        <f t="shared" si="0"/>
        <v>1</v>
      </c>
      <c r="O33" s="197">
        <v>1316</v>
      </c>
      <c r="P33" s="197">
        <v>86</v>
      </c>
      <c r="Q33" s="101">
        <f t="shared" si="1"/>
        <v>1</v>
      </c>
      <c r="R33" s="197">
        <v>217</v>
      </c>
      <c r="S33" s="102">
        <f t="shared" si="2"/>
        <v>1</v>
      </c>
      <c r="T33" s="133">
        <v>1364</v>
      </c>
      <c r="U33" s="197">
        <v>1350</v>
      </c>
      <c r="V33" s="125">
        <f t="shared" si="15"/>
        <v>0.9897360703812317</v>
      </c>
      <c r="W33" s="95">
        <f t="shared" si="3"/>
        <v>2</v>
      </c>
      <c r="X33" s="120">
        <f t="shared" si="4"/>
        <v>7</v>
      </c>
      <c r="Y33" s="197">
        <v>36</v>
      </c>
      <c r="Z33" s="105">
        <f t="shared" si="5"/>
        <v>0</v>
      </c>
      <c r="AA33" s="197">
        <v>36</v>
      </c>
      <c r="AB33" s="105">
        <f t="shared" si="6"/>
        <v>0</v>
      </c>
      <c r="AC33" s="197">
        <v>54027</v>
      </c>
      <c r="AD33" s="106">
        <f t="shared" si="16"/>
        <v>2.8252366260523973</v>
      </c>
      <c r="AE33" s="101">
        <f t="shared" si="7"/>
        <v>1</v>
      </c>
      <c r="AF33" s="197">
        <v>36486</v>
      </c>
      <c r="AG33" s="134"/>
      <c r="AH33" s="98">
        <f t="shared" si="8"/>
        <v>1</v>
      </c>
      <c r="AI33" s="197" t="s">
        <v>140</v>
      </c>
      <c r="AJ33" s="126">
        <f t="shared" si="9"/>
        <v>1</v>
      </c>
      <c r="AK33" s="109">
        <f t="shared" si="10"/>
        <v>3</v>
      </c>
      <c r="AL33" s="197">
        <v>3377</v>
      </c>
      <c r="AM33" s="129">
        <f t="shared" si="11"/>
        <v>2.2957171991842285</v>
      </c>
      <c r="AN33" s="197">
        <v>379</v>
      </c>
      <c r="AO33" s="110">
        <f t="shared" si="17"/>
        <v>0.2576478585995921</v>
      </c>
      <c r="AP33" s="105">
        <f t="shared" si="12"/>
        <v>2</v>
      </c>
      <c r="AQ33" s="128">
        <f t="shared" si="13"/>
        <v>12</v>
      </c>
      <c r="AR33" s="112">
        <f t="shared" si="14"/>
        <v>0.7058823529411765</v>
      </c>
      <c r="AS33" s="64" t="s">
        <v>39</v>
      </c>
      <c r="AT33" s="51"/>
      <c r="AU33" s="52"/>
      <c r="AV33" s="52"/>
      <c r="AW33" s="52"/>
      <c r="AX33" s="52"/>
      <c r="AY33" s="52"/>
      <c r="AZ33" s="52"/>
      <c r="BA33" s="52"/>
    </row>
    <row r="34" spans="1:53" s="55" customFormat="1" ht="14.25" customHeight="1">
      <c r="A34" s="117"/>
      <c r="B34" s="198" t="s">
        <v>76</v>
      </c>
      <c r="C34" s="118">
        <v>28</v>
      </c>
      <c r="D34" s="197">
        <v>39</v>
      </c>
      <c r="E34" s="135"/>
      <c r="F34" s="98">
        <v>1</v>
      </c>
      <c r="G34" s="131">
        <v>586</v>
      </c>
      <c r="H34" s="197">
        <v>591</v>
      </c>
      <c r="I34" s="136"/>
      <c r="J34" s="98">
        <v>1</v>
      </c>
      <c r="K34" s="103">
        <v>22</v>
      </c>
      <c r="L34" s="197">
        <v>22</v>
      </c>
      <c r="M34" s="120"/>
      <c r="N34" s="101">
        <f t="shared" si="0"/>
        <v>1</v>
      </c>
      <c r="O34" s="197">
        <v>455</v>
      </c>
      <c r="P34" s="197">
        <v>72</v>
      </c>
      <c r="Q34" s="101">
        <f t="shared" si="1"/>
        <v>1</v>
      </c>
      <c r="R34" s="197">
        <v>198</v>
      </c>
      <c r="S34" s="102">
        <f t="shared" si="2"/>
        <v>1</v>
      </c>
      <c r="T34" s="103">
        <v>682</v>
      </c>
      <c r="U34" s="197">
        <v>688</v>
      </c>
      <c r="V34" s="125">
        <f t="shared" si="15"/>
        <v>1.0087976539589443</v>
      </c>
      <c r="W34" s="95">
        <f t="shared" si="3"/>
        <v>2</v>
      </c>
      <c r="X34" s="120">
        <f t="shared" si="4"/>
        <v>7</v>
      </c>
      <c r="Y34" s="197">
        <v>48</v>
      </c>
      <c r="Z34" s="105">
        <f t="shared" si="5"/>
        <v>0</v>
      </c>
      <c r="AA34" s="197">
        <v>25</v>
      </c>
      <c r="AB34" s="105">
        <f t="shared" si="6"/>
        <v>0</v>
      </c>
      <c r="AC34" s="197">
        <v>16845</v>
      </c>
      <c r="AD34" s="106">
        <f t="shared" si="16"/>
        <v>2.1925029285435373</v>
      </c>
      <c r="AE34" s="101">
        <f t="shared" si="7"/>
        <v>1</v>
      </c>
      <c r="AF34" s="197">
        <v>6772</v>
      </c>
      <c r="AG34" s="127"/>
      <c r="AH34" s="98">
        <f t="shared" si="8"/>
        <v>1</v>
      </c>
      <c r="AI34" s="197">
        <v>93</v>
      </c>
      <c r="AJ34" s="126">
        <f t="shared" si="9"/>
        <v>1</v>
      </c>
      <c r="AK34" s="109">
        <f t="shared" si="10"/>
        <v>3</v>
      </c>
      <c r="AL34" s="197">
        <v>57</v>
      </c>
      <c r="AM34" s="129">
        <f t="shared" si="11"/>
        <v>0.09644670050761421</v>
      </c>
      <c r="AN34" s="197">
        <v>6</v>
      </c>
      <c r="AO34" s="110">
        <f t="shared" si="17"/>
        <v>0.01015228426395939</v>
      </c>
      <c r="AP34" s="105">
        <f t="shared" si="12"/>
        <v>0</v>
      </c>
      <c r="AQ34" s="128">
        <f t="shared" si="13"/>
        <v>10</v>
      </c>
      <c r="AR34" s="112">
        <f t="shared" si="14"/>
        <v>0.5882352941176471</v>
      </c>
      <c r="AS34" s="64" t="s">
        <v>45</v>
      </c>
      <c r="AT34" s="51"/>
      <c r="AU34" s="52"/>
      <c r="AV34" s="52"/>
      <c r="AW34" s="52"/>
      <c r="AX34" s="52"/>
      <c r="AY34" s="52"/>
      <c r="AZ34" s="52"/>
      <c r="BA34" s="52"/>
    </row>
    <row r="35" spans="1:46" s="55" customFormat="1" ht="14.25" customHeight="1">
      <c r="A35" s="117"/>
      <c r="B35" s="198" t="s">
        <v>77</v>
      </c>
      <c r="C35" s="118">
        <v>62</v>
      </c>
      <c r="D35" s="197">
        <v>74</v>
      </c>
      <c r="E35" s="140"/>
      <c r="F35" s="98">
        <v>1</v>
      </c>
      <c r="G35" s="141">
        <v>1475</v>
      </c>
      <c r="H35" s="197">
        <v>1482</v>
      </c>
      <c r="I35" s="140"/>
      <c r="J35" s="98">
        <v>1</v>
      </c>
      <c r="K35" s="133">
        <v>52</v>
      </c>
      <c r="L35" s="197">
        <v>52</v>
      </c>
      <c r="M35" s="140"/>
      <c r="N35" s="101">
        <f t="shared" si="0"/>
        <v>1</v>
      </c>
      <c r="O35" s="197">
        <v>1725</v>
      </c>
      <c r="P35" s="197">
        <v>87</v>
      </c>
      <c r="Q35" s="101">
        <f t="shared" si="1"/>
        <v>1</v>
      </c>
      <c r="R35" s="197">
        <v>335</v>
      </c>
      <c r="S35" s="102">
        <f t="shared" si="2"/>
        <v>1</v>
      </c>
      <c r="T35" s="103">
        <v>1612</v>
      </c>
      <c r="U35" s="197">
        <v>1628</v>
      </c>
      <c r="V35" s="125">
        <f t="shared" si="15"/>
        <v>1.0099255583126552</v>
      </c>
      <c r="W35" s="95">
        <f t="shared" si="3"/>
        <v>2</v>
      </c>
      <c r="X35" s="120">
        <f t="shared" si="4"/>
        <v>7</v>
      </c>
      <c r="Y35" s="197">
        <v>85</v>
      </c>
      <c r="Z35" s="105">
        <f t="shared" si="5"/>
        <v>1</v>
      </c>
      <c r="AA35" s="197">
        <v>79</v>
      </c>
      <c r="AB35" s="105">
        <f t="shared" si="6"/>
        <v>2</v>
      </c>
      <c r="AC35" s="197">
        <v>68287</v>
      </c>
      <c r="AD35" s="106">
        <f t="shared" si="16"/>
        <v>3.5444306031350568</v>
      </c>
      <c r="AE35" s="101">
        <f t="shared" si="7"/>
        <v>1</v>
      </c>
      <c r="AF35" s="197">
        <v>31202</v>
      </c>
      <c r="AG35" s="134"/>
      <c r="AH35" s="98">
        <f t="shared" si="8"/>
        <v>1</v>
      </c>
      <c r="AI35" s="197" t="s">
        <v>140</v>
      </c>
      <c r="AJ35" s="126">
        <f t="shared" si="9"/>
        <v>1</v>
      </c>
      <c r="AK35" s="109">
        <f t="shared" si="10"/>
        <v>6</v>
      </c>
      <c r="AL35" s="197">
        <v>3044</v>
      </c>
      <c r="AM35" s="129">
        <f t="shared" si="11"/>
        <v>2.0539811066126856</v>
      </c>
      <c r="AN35" s="197">
        <v>241</v>
      </c>
      <c r="AO35" s="110">
        <f t="shared" si="17"/>
        <v>0.16261808367071526</v>
      </c>
      <c r="AP35" s="105">
        <f t="shared" si="12"/>
        <v>2</v>
      </c>
      <c r="AQ35" s="128">
        <f t="shared" si="13"/>
        <v>15</v>
      </c>
      <c r="AR35" s="112">
        <f t="shared" si="14"/>
        <v>0.8823529411764706</v>
      </c>
      <c r="AS35" s="64" t="s">
        <v>39</v>
      </c>
      <c r="AT35" s="51"/>
    </row>
    <row r="36" spans="1:53" s="55" customFormat="1" ht="14.25" customHeight="1">
      <c r="A36" s="117"/>
      <c r="B36" s="206" t="s">
        <v>78</v>
      </c>
      <c r="C36" s="207">
        <v>42</v>
      </c>
      <c r="D36" s="208">
        <v>50</v>
      </c>
      <c r="E36" s="209"/>
      <c r="F36" s="210">
        <v>1</v>
      </c>
      <c r="G36" s="211">
        <v>936</v>
      </c>
      <c r="H36" s="208">
        <v>963</v>
      </c>
      <c r="I36" s="209"/>
      <c r="J36" s="210">
        <v>1</v>
      </c>
      <c r="K36" s="212">
        <v>31</v>
      </c>
      <c r="L36" s="208">
        <v>35</v>
      </c>
      <c r="M36" s="209"/>
      <c r="N36" s="213">
        <v>1</v>
      </c>
      <c r="O36" s="208">
        <v>985</v>
      </c>
      <c r="P36" s="208">
        <v>68</v>
      </c>
      <c r="Q36" s="213">
        <f t="shared" si="1"/>
        <v>0</v>
      </c>
      <c r="R36" s="208">
        <v>225</v>
      </c>
      <c r="S36" s="214">
        <f t="shared" si="2"/>
        <v>1</v>
      </c>
      <c r="T36" s="215">
        <v>961</v>
      </c>
      <c r="U36" s="208">
        <v>1105</v>
      </c>
      <c r="V36" s="216">
        <f t="shared" si="15"/>
        <v>1.149843912591051</v>
      </c>
      <c r="W36" s="217">
        <f t="shared" si="3"/>
        <v>2</v>
      </c>
      <c r="X36" s="210">
        <f t="shared" si="4"/>
        <v>6</v>
      </c>
      <c r="Y36" s="208">
        <v>11</v>
      </c>
      <c r="Z36" s="218">
        <f t="shared" si="5"/>
        <v>0</v>
      </c>
      <c r="AA36" s="208">
        <v>9</v>
      </c>
      <c r="AB36" s="218">
        <f t="shared" si="6"/>
        <v>0</v>
      </c>
      <c r="AC36" s="208">
        <v>11865</v>
      </c>
      <c r="AD36" s="219">
        <f t="shared" si="16"/>
        <v>0.9477594057033308</v>
      </c>
      <c r="AE36" s="213">
        <f t="shared" si="7"/>
        <v>0</v>
      </c>
      <c r="AF36" s="208">
        <v>7872</v>
      </c>
      <c r="AG36" s="220"/>
      <c r="AH36" s="210">
        <f t="shared" si="8"/>
        <v>1</v>
      </c>
      <c r="AI36" s="208" t="s">
        <v>140</v>
      </c>
      <c r="AJ36" s="218">
        <f t="shared" si="9"/>
        <v>1</v>
      </c>
      <c r="AK36" s="221">
        <f t="shared" si="10"/>
        <v>2</v>
      </c>
      <c r="AL36" s="208">
        <v>152</v>
      </c>
      <c r="AM36" s="222">
        <f t="shared" si="11"/>
        <v>0.15784008307372793</v>
      </c>
      <c r="AN36" s="208">
        <v>426</v>
      </c>
      <c r="AO36" s="222">
        <f t="shared" si="17"/>
        <v>0.4423676012461059</v>
      </c>
      <c r="AP36" s="218">
        <f t="shared" si="12"/>
        <v>0</v>
      </c>
      <c r="AQ36" s="221">
        <f t="shared" si="13"/>
        <v>8</v>
      </c>
      <c r="AR36" s="223">
        <f t="shared" si="14"/>
        <v>0.4705882352941177</v>
      </c>
      <c r="AS36" s="224" t="s">
        <v>39</v>
      </c>
      <c r="AT36" s="51"/>
      <c r="AU36" s="59"/>
      <c r="AV36" s="59"/>
      <c r="AW36" s="59"/>
      <c r="AX36" s="59"/>
      <c r="AY36" s="59"/>
      <c r="AZ36" s="59"/>
      <c r="BA36" s="59"/>
    </row>
    <row r="37" spans="1:53" s="55" customFormat="1" ht="18" customHeight="1">
      <c r="A37" s="117"/>
      <c r="B37" s="198" t="s">
        <v>79</v>
      </c>
      <c r="C37" s="118">
        <v>39</v>
      </c>
      <c r="D37" s="197">
        <v>46</v>
      </c>
      <c r="E37" s="135"/>
      <c r="F37" s="98">
        <v>1</v>
      </c>
      <c r="G37" s="144">
        <v>805</v>
      </c>
      <c r="H37" s="197">
        <v>808</v>
      </c>
      <c r="I37" s="136"/>
      <c r="J37" s="98">
        <v>1</v>
      </c>
      <c r="K37" s="146">
        <v>30</v>
      </c>
      <c r="L37" s="197">
        <v>30</v>
      </c>
      <c r="M37" s="120"/>
      <c r="N37" s="101">
        <f t="shared" si="0"/>
        <v>1</v>
      </c>
      <c r="O37" s="197">
        <v>1022</v>
      </c>
      <c r="P37" s="197">
        <v>76</v>
      </c>
      <c r="Q37" s="101">
        <f t="shared" si="1"/>
        <v>1</v>
      </c>
      <c r="R37" s="197">
        <v>261</v>
      </c>
      <c r="S37" s="102">
        <f t="shared" si="2"/>
        <v>1</v>
      </c>
      <c r="T37" s="103">
        <v>930</v>
      </c>
      <c r="U37" s="197">
        <v>942</v>
      </c>
      <c r="V37" s="125">
        <f t="shared" si="15"/>
        <v>1.0129032258064516</v>
      </c>
      <c r="W37" s="95">
        <f t="shared" si="3"/>
        <v>2</v>
      </c>
      <c r="X37" s="120">
        <f t="shared" si="4"/>
        <v>7</v>
      </c>
      <c r="Y37" s="197">
        <v>91</v>
      </c>
      <c r="Z37" s="105">
        <f t="shared" si="5"/>
        <v>2</v>
      </c>
      <c r="AA37" s="197">
        <v>68</v>
      </c>
      <c r="AB37" s="105">
        <f t="shared" si="6"/>
        <v>2</v>
      </c>
      <c r="AC37" s="197">
        <v>23957</v>
      </c>
      <c r="AD37" s="106">
        <f t="shared" si="16"/>
        <v>2.280750190403656</v>
      </c>
      <c r="AE37" s="101">
        <f t="shared" si="7"/>
        <v>1</v>
      </c>
      <c r="AF37" s="197">
        <v>16552</v>
      </c>
      <c r="AG37" s="127"/>
      <c r="AH37" s="98">
        <f t="shared" si="8"/>
        <v>1</v>
      </c>
      <c r="AI37" s="197" t="s">
        <v>140</v>
      </c>
      <c r="AJ37" s="126">
        <f t="shared" si="9"/>
        <v>1</v>
      </c>
      <c r="AK37" s="109">
        <f t="shared" si="10"/>
        <v>7</v>
      </c>
      <c r="AL37" s="197">
        <v>8</v>
      </c>
      <c r="AM37" s="129">
        <f t="shared" si="11"/>
        <v>0.009900990099009901</v>
      </c>
      <c r="AN37" s="197">
        <v>193</v>
      </c>
      <c r="AO37" s="110">
        <f t="shared" si="17"/>
        <v>0.23886138613861385</v>
      </c>
      <c r="AP37" s="105">
        <f t="shared" si="12"/>
        <v>0</v>
      </c>
      <c r="AQ37" s="128">
        <f t="shared" si="13"/>
        <v>14</v>
      </c>
      <c r="AR37" s="112">
        <f t="shared" si="14"/>
        <v>0.823529411764706</v>
      </c>
      <c r="AS37" s="64" t="s">
        <v>38</v>
      </c>
      <c r="AT37" s="51"/>
      <c r="AU37" s="59"/>
      <c r="AV37" s="59"/>
      <c r="AW37" s="59"/>
      <c r="AX37" s="59"/>
      <c r="AY37" s="59"/>
      <c r="AZ37" s="59"/>
      <c r="BA37" s="59"/>
    </row>
    <row r="38" spans="1:53" s="55" customFormat="1" ht="18" customHeight="1">
      <c r="A38" s="117"/>
      <c r="B38" s="198" t="s">
        <v>80</v>
      </c>
      <c r="C38" s="118">
        <v>59</v>
      </c>
      <c r="D38" s="197">
        <v>71</v>
      </c>
      <c r="E38" s="130"/>
      <c r="F38" s="98">
        <v>1</v>
      </c>
      <c r="G38" s="131">
        <v>1292</v>
      </c>
      <c r="H38" s="197">
        <v>1300</v>
      </c>
      <c r="I38" s="132"/>
      <c r="J38" s="98">
        <v>1</v>
      </c>
      <c r="K38" s="103">
        <v>43</v>
      </c>
      <c r="L38" s="197">
        <v>43</v>
      </c>
      <c r="M38" s="120"/>
      <c r="N38" s="101">
        <f t="shared" si="0"/>
        <v>1</v>
      </c>
      <c r="O38" s="197">
        <v>1510</v>
      </c>
      <c r="P38" s="197">
        <v>91</v>
      </c>
      <c r="Q38" s="101">
        <f t="shared" si="1"/>
        <v>2</v>
      </c>
      <c r="R38" s="197">
        <v>205</v>
      </c>
      <c r="S38" s="102">
        <f t="shared" si="2"/>
        <v>1</v>
      </c>
      <c r="T38" s="103">
        <v>1333</v>
      </c>
      <c r="U38" s="197">
        <v>1419</v>
      </c>
      <c r="V38" s="125">
        <f t="shared" si="15"/>
        <v>1.064516129032258</v>
      </c>
      <c r="W38" s="95">
        <f t="shared" si="3"/>
        <v>2</v>
      </c>
      <c r="X38" s="120">
        <f t="shared" si="4"/>
        <v>8</v>
      </c>
      <c r="Y38" s="197">
        <v>58</v>
      </c>
      <c r="Z38" s="105">
        <f t="shared" si="5"/>
        <v>0</v>
      </c>
      <c r="AA38" s="197">
        <v>55</v>
      </c>
      <c r="AB38" s="105">
        <f t="shared" si="6"/>
        <v>2</v>
      </c>
      <c r="AC38" s="197">
        <v>58076</v>
      </c>
      <c r="AD38" s="106">
        <f t="shared" si="16"/>
        <v>3.436449704142012</v>
      </c>
      <c r="AE38" s="101">
        <f t="shared" si="7"/>
        <v>1</v>
      </c>
      <c r="AF38" s="197">
        <v>25687</v>
      </c>
      <c r="AG38" s="134"/>
      <c r="AH38" s="98">
        <f t="shared" si="8"/>
        <v>1</v>
      </c>
      <c r="AI38" s="197" t="s">
        <v>140</v>
      </c>
      <c r="AJ38" s="126">
        <f t="shared" si="9"/>
        <v>1</v>
      </c>
      <c r="AK38" s="109">
        <f t="shared" si="10"/>
        <v>5</v>
      </c>
      <c r="AL38" s="197">
        <v>1012</v>
      </c>
      <c r="AM38" s="129">
        <f t="shared" si="11"/>
        <v>0.7784615384615384</v>
      </c>
      <c r="AN38" s="197">
        <v>35</v>
      </c>
      <c r="AO38" s="110">
        <f t="shared" si="17"/>
        <v>0.026923076923076925</v>
      </c>
      <c r="AP38" s="105">
        <f t="shared" si="12"/>
        <v>1</v>
      </c>
      <c r="AQ38" s="128">
        <f t="shared" si="13"/>
        <v>14</v>
      </c>
      <c r="AR38" s="112">
        <f t="shared" si="14"/>
        <v>0.823529411764706</v>
      </c>
      <c r="AS38" s="64" t="s">
        <v>45</v>
      </c>
      <c r="AT38" s="51"/>
      <c r="AU38" s="52"/>
      <c r="AV38" s="52"/>
      <c r="AW38" s="52"/>
      <c r="AX38" s="52"/>
      <c r="AY38" s="52"/>
      <c r="AZ38" s="52"/>
      <c r="BA38" s="52"/>
    </row>
    <row r="39" spans="1:46" s="55" customFormat="1" ht="18" customHeight="1">
      <c r="A39" s="117"/>
      <c r="B39" s="198" t="s">
        <v>81</v>
      </c>
      <c r="C39" s="118">
        <v>29</v>
      </c>
      <c r="D39" s="197">
        <v>39</v>
      </c>
      <c r="E39" s="140"/>
      <c r="F39" s="98">
        <v>1</v>
      </c>
      <c r="G39" s="141">
        <v>527</v>
      </c>
      <c r="H39" s="197">
        <v>542</v>
      </c>
      <c r="I39" s="140"/>
      <c r="J39" s="98">
        <v>1</v>
      </c>
      <c r="K39" s="133">
        <v>23</v>
      </c>
      <c r="L39" s="197">
        <v>23</v>
      </c>
      <c r="M39" s="140"/>
      <c r="N39" s="101">
        <f t="shared" si="0"/>
        <v>1</v>
      </c>
      <c r="O39" s="197">
        <v>596</v>
      </c>
      <c r="P39" s="197">
        <v>73</v>
      </c>
      <c r="Q39" s="101">
        <f t="shared" si="1"/>
        <v>1</v>
      </c>
      <c r="R39" s="197">
        <v>236</v>
      </c>
      <c r="S39" s="102">
        <f t="shared" si="2"/>
        <v>1</v>
      </c>
      <c r="T39" s="103">
        <v>713</v>
      </c>
      <c r="U39" s="197">
        <v>750</v>
      </c>
      <c r="V39" s="125">
        <f t="shared" si="15"/>
        <v>1.0518934081346423</v>
      </c>
      <c r="W39" s="95">
        <f t="shared" si="3"/>
        <v>2</v>
      </c>
      <c r="X39" s="120">
        <f t="shared" si="4"/>
        <v>7</v>
      </c>
      <c r="Y39" s="197">
        <v>75</v>
      </c>
      <c r="Z39" s="105">
        <f t="shared" si="5"/>
        <v>1</v>
      </c>
      <c r="AA39" s="197">
        <v>54</v>
      </c>
      <c r="AB39" s="105">
        <f t="shared" si="6"/>
        <v>2</v>
      </c>
      <c r="AC39" s="197">
        <v>25594</v>
      </c>
      <c r="AD39" s="106">
        <f t="shared" si="16"/>
        <v>3.6324155549247803</v>
      </c>
      <c r="AE39" s="101">
        <f t="shared" si="7"/>
        <v>1</v>
      </c>
      <c r="AF39" s="197">
        <v>7426</v>
      </c>
      <c r="AG39" s="134"/>
      <c r="AH39" s="98">
        <f t="shared" si="8"/>
        <v>1</v>
      </c>
      <c r="AI39" s="197" t="s">
        <v>140</v>
      </c>
      <c r="AJ39" s="126">
        <f t="shared" si="9"/>
        <v>1</v>
      </c>
      <c r="AK39" s="109">
        <f t="shared" si="10"/>
        <v>6</v>
      </c>
      <c r="AL39" s="197">
        <v>42</v>
      </c>
      <c r="AM39" s="129">
        <f t="shared" si="11"/>
        <v>0.07749077490774908</v>
      </c>
      <c r="AN39" s="197">
        <v>204</v>
      </c>
      <c r="AO39" s="110">
        <f t="shared" si="17"/>
        <v>0.3763837638376384</v>
      </c>
      <c r="AP39" s="105">
        <f t="shared" si="12"/>
        <v>0</v>
      </c>
      <c r="AQ39" s="128">
        <f t="shared" si="13"/>
        <v>13</v>
      </c>
      <c r="AR39" s="112">
        <f t="shared" si="14"/>
        <v>0.7647058823529411</v>
      </c>
      <c r="AS39" s="64" t="s">
        <v>44</v>
      </c>
      <c r="AT39" s="51"/>
    </row>
    <row r="40" spans="1:53" s="55" customFormat="1" ht="18" customHeight="1">
      <c r="A40" s="117"/>
      <c r="B40" s="198" t="s">
        <v>82</v>
      </c>
      <c r="C40" s="118">
        <v>44</v>
      </c>
      <c r="D40" s="197">
        <v>53</v>
      </c>
      <c r="E40" s="119"/>
      <c r="F40" s="98">
        <v>1</v>
      </c>
      <c r="G40" s="121">
        <v>796</v>
      </c>
      <c r="H40" s="197">
        <v>798</v>
      </c>
      <c r="I40" s="119"/>
      <c r="J40" s="98">
        <v>1</v>
      </c>
      <c r="K40" s="122">
        <v>30</v>
      </c>
      <c r="L40" s="197">
        <v>30</v>
      </c>
      <c r="M40" s="119"/>
      <c r="N40" s="101">
        <f t="shared" si="0"/>
        <v>1</v>
      </c>
      <c r="O40" s="197">
        <v>549</v>
      </c>
      <c r="P40" s="197">
        <v>54</v>
      </c>
      <c r="Q40" s="101">
        <f t="shared" si="1"/>
        <v>0</v>
      </c>
      <c r="R40" s="197">
        <v>247</v>
      </c>
      <c r="S40" s="102">
        <f t="shared" si="2"/>
        <v>1</v>
      </c>
      <c r="T40" s="103">
        <v>930</v>
      </c>
      <c r="U40" s="197">
        <v>973</v>
      </c>
      <c r="V40" s="125">
        <f t="shared" si="15"/>
        <v>1.0462365591397849</v>
      </c>
      <c r="W40" s="95">
        <f t="shared" si="3"/>
        <v>2</v>
      </c>
      <c r="X40" s="120">
        <f t="shared" si="4"/>
        <v>6</v>
      </c>
      <c r="Y40" s="197">
        <v>19</v>
      </c>
      <c r="Z40" s="105">
        <f t="shared" si="5"/>
        <v>0</v>
      </c>
      <c r="AA40" s="197">
        <v>31</v>
      </c>
      <c r="AB40" s="105">
        <f t="shared" si="6"/>
        <v>0</v>
      </c>
      <c r="AC40" s="197">
        <v>23988</v>
      </c>
      <c r="AD40" s="106">
        <f t="shared" si="16"/>
        <v>2.3123192596876807</v>
      </c>
      <c r="AE40" s="101">
        <f t="shared" si="7"/>
        <v>1</v>
      </c>
      <c r="AF40" s="197">
        <v>10139</v>
      </c>
      <c r="AG40" s="127"/>
      <c r="AH40" s="98">
        <f t="shared" si="8"/>
        <v>1</v>
      </c>
      <c r="AI40" s="197" t="s">
        <v>140</v>
      </c>
      <c r="AJ40" s="126">
        <f t="shared" si="9"/>
        <v>1</v>
      </c>
      <c r="AK40" s="109">
        <f t="shared" si="10"/>
        <v>3</v>
      </c>
      <c r="AL40" s="197">
        <v>102</v>
      </c>
      <c r="AM40" s="129">
        <f t="shared" si="11"/>
        <v>0.12781954887218044</v>
      </c>
      <c r="AN40" s="197">
        <v>126</v>
      </c>
      <c r="AO40" s="110">
        <f t="shared" si="17"/>
        <v>0.15789473684210525</v>
      </c>
      <c r="AP40" s="105">
        <f t="shared" si="12"/>
        <v>0</v>
      </c>
      <c r="AQ40" s="128">
        <f t="shared" si="13"/>
        <v>9</v>
      </c>
      <c r="AR40" s="112">
        <f t="shared" si="14"/>
        <v>0.5294117647058824</v>
      </c>
      <c r="AS40" s="64" t="s">
        <v>45</v>
      </c>
      <c r="AT40" s="51"/>
      <c r="AU40" s="59"/>
      <c r="AV40" s="59"/>
      <c r="AW40" s="59"/>
      <c r="AX40" s="59"/>
      <c r="AY40" s="59"/>
      <c r="AZ40" s="59"/>
      <c r="BA40" s="59"/>
    </row>
    <row r="41" spans="1:46" s="55" customFormat="1" ht="18" customHeight="1">
      <c r="A41" s="117"/>
      <c r="B41" s="198" t="s">
        <v>83</v>
      </c>
      <c r="C41" s="118">
        <v>40</v>
      </c>
      <c r="D41" s="197">
        <v>32</v>
      </c>
      <c r="E41" s="152"/>
      <c r="F41" s="98">
        <v>1</v>
      </c>
      <c r="G41" s="153">
        <v>508</v>
      </c>
      <c r="H41" s="197">
        <v>513</v>
      </c>
      <c r="I41" s="152"/>
      <c r="J41" s="98">
        <v>1</v>
      </c>
      <c r="K41" s="154">
        <v>21</v>
      </c>
      <c r="L41" s="197">
        <v>21</v>
      </c>
      <c r="M41" s="120"/>
      <c r="N41" s="101">
        <f t="shared" si="0"/>
        <v>1</v>
      </c>
      <c r="O41" s="197">
        <v>453</v>
      </c>
      <c r="P41" s="197">
        <v>91</v>
      </c>
      <c r="Q41" s="101">
        <f t="shared" si="1"/>
        <v>2</v>
      </c>
      <c r="R41" s="197">
        <v>163</v>
      </c>
      <c r="S41" s="102">
        <f t="shared" si="2"/>
        <v>1</v>
      </c>
      <c r="T41" s="155">
        <v>651</v>
      </c>
      <c r="U41" s="197">
        <v>713</v>
      </c>
      <c r="V41" s="125">
        <f t="shared" si="15"/>
        <v>1.0952380952380953</v>
      </c>
      <c r="W41" s="95">
        <f t="shared" si="3"/>
        <v>2</v>
      </c>
      <c r="X41" s="120">
        <f t="shared" si="4"/>
        <v>8</v>
      </c>
      <c r="Y41" s="197">
        <v>90</v>
      </c>
      <c r="Z41" s="105">
        <f t="shared" si="5"/>
        <v>2</v>
      </c>
      <c r="AA41" s="197">
        <v>69</v>
      </c>
      <c r="AB41" s="105">
        <f t="shared" si="6"/>
        <v>2</v>
      </c>
      <c r="AC41" s="197">
        <v>21338</v>
      </c>
      <c r="AD41" s="106">
        <f t="shared" si="16"/>
        <v>3.199580146948568</v>
      </c>
      <c r="AE41" s="101">
        <f t="shared" si="7"/>
        <v>1</v>
      </c>
      <c r="AF41" s="197">
        <v>13977</v>
      </c>
      <c r="AG41" s="156"/>
      <c r="AH41" s="98">
        <f t="shared" si="8"/>
        <v>1</v>
      </c>
      <c r="AI41" s="197" t="s">
        <v>140</v>
      </c>
      <c r="AJ41" s="126">
        <f t="shared" si="9"/>
        <v>1</v>
      </c>
      <c r="AK41" s="109">
        <f t="shared" si="10"/>
        <v>7</v>
      </c>
      <c r="AL41" s="197">
        <v>250</v>
      </c>
      <c r="AM41" s="129">
        <f t="shared" si="11"/>
        <v>0.4873294346978557</v>
      </c>
      <c r="AN41" s="197">
        <v>524</v>
      </c>
      <c r="AO41" s="110">
        <f t="shared" si="17"/>
        <v>1.0214424951267056</v>
      </c>
      <c r="AP41" s="105">
        <f t="shared" si="12"/>
        <v>0</v>
      </c>
      <c r="AQ41" s="128">
        <f t="shared" si="13"/>
        <v>15</v>
      </c>
      <c r="AR41" s="112">
        <f t="shared" si="14"/>
        <v>0.8823529411764706</v>
      </c>
      <c r="AS41" s="64" t="s">
        <v>38</v>
      </c>
      <c r="AT41" s="51"/>
    </row>
    <row r="42" spans="1:46" s="55" customFormat="1" ht="18" customHeight="1">
      <c r="A42" s="117"/>
      <c r="B42" s="198" t="s">
        <v>84</v>
      </c>
      <c r="C42" s="118">
        <v>31</v>
      </c>
      <c r="D42" s="197">
        <v>37</v>
      </c>
      <c r="E42" s="152"/>
      <c r="F42" s="98">
        <v>1</v>
      </c>
      <c r="G42" s="153">
        <v>723</v>
      </c>
      <c r="H42" s="197">
        <v>722</v>
      </c>
      <c r="I42" s="152"/>
      <c r="J42" s="98">
        <v>1</v>
      </c>
      <c r="K42" s="154">
        <v>30</v>
      </c>
      <c r="L42" s="197">
        <v>30</v>
      </c>
      <c r="M42" s="120"/>
      <c r="N42" s="101">
        <f t="shared" si="0"/>
        <v>1</v>
      </c>
      <c r="O42" s="197">
        <v>1081</v>
      </c>
      <c r="P42" s="197">
        <v>88</v>
      </c>
      <c r="Q42" s="101">
        <f t="shared" si="1"/>
        <v>1</v>
      </c>
      <c r="R42" s="197">
        <v>152</v>
      </c>
      <c r="S42" s="102">
        <f t="shared" si="2"/>
        <v>1</v>
      </c>
      <c r="T42" s="155">
        <v>930</v>
      </c>
      <c r="U42" s="197">
        <v>850</v>
      </c>
      <c r="V42" s="125">
        <f t="shared" si="15"/>
        <v>0.9139784946236559</v>
      </c>
      <c r="W42" s="95">
        <f t="shared" si="3"/>
        <v>2</v>
      </c>
      <c r="X42" s="120">
        <f t="shared" si="4"/>
        <v>7</v>
      </c>
      <c r="Y42" s="197">
        <v>79</v>
      </c>
      <c r="Z42" s="105">
        <f t="shared" si="5"/>
        <v>1</v>
      </c>
      <c r="AA42" s="197">
        <v>56</v>
      </c>
      <c r="AB42" s="105">
        <f t="shared" si="6"/>
        <v>2</v>
      </c>
      <c r="AC42" s="197">
        <v>23389</v>
      </c>
      <c r="AD42" s="106">
        <f t="shared" si="16"/>
        <v>2.491902834008097</v>
      </c>
      <c r="AE42" s="101">
        <f t="shared" si="7"/>
        <v>1</v>
      </c>
      <c r="AF42" s="197">
        <v>15490</v>
      </c>
      <c r="AG42" s="134"/>
      <c r="AH42" s="98">
        <f t="shared" si="8"/>
        <v>1</v>
      </c>
      <c r="AI42" s="197" t="s">
        <v>140</v>
      </c>
      <c r="AJ42" s="126">
        <f t="shared" si="9"/>
        <v>1</v>
      </c>
      <c r="AK42" s="109">
        <f t="shared" si="10"/>
        <v>6</v>
      </c>
      <c r="AL42" s="197">
        <v>30</v>
      </c>
      <c r="AM42" s="129">
        <f t="shared" si="11"/>
        <v>0.04155124653739612</v>
      </c>
      <c r="AN42" s="197">
        <v>124</v>
      </c>
      <c r="AO42" s="110">
        <f t="shared" si="17"/>
        <v>0.17174515235457063</v>
      </c>
      <c r="AP42" s="105">
        <f t="shared" si="12"/>
        <v>0</v>
      </c>
      <c r="AQ42" s="128">
        <f t="shared" si="13"/>
        <v>13</v>
      </c>
      <c r="AR42" s="112">
        <f t="shared" si="14"/>
        <v>0.7647058823529411</v>
      </c>
      <c r="AS42" s="64" t="s">
        <v>44</v>
      </c>
      <c r="AT42" s="51"/>
    </row>
    <row r="43" spans="1:53" s="55" customFormat="1" ht="18" customHeight="1">
      <c r="A43" s="117"/>
      <c r="B43" s="198" t="s">
        <v>85</v>
      </c>
      <c r="C43" s="118">
        <v>55</v>
      </c>
      <c r="D43" s="197">
        <v>59</v>
      </c>
      <c r="E43" s="135"/>
      <c r="F43" s="98">
        <v>1</v>
      </c>
      <c r="G43" s="131">
        <v>1309</v>
      </c>
      <c r="H43" s="197">
        <v>1305</v>
      </c>
      <c r="I43" s="136"/>
      <c r="J43" s="98">
        <v>1</v>
      </c>
      <c r="K43" s="103">
        <v>45</v>
      </c>
      <c r="L43" s="197">
        <v>52</v>
      </c>
      <c r="M43" s="120"/>
      <c r="N43" s="101">
        <v>1</v>
      </c>
      <c r="O43" s="197">
        <v>1144</v>
      </c>
      <c r="P43" s="197">
        <v>85</v>
      </c>
      <c r="Q43" s="101">
        <f t="shared" si="1"/>
        <v>1</v>
      </c>
      <c r="R43" s="197">
        <v>229</v>
      </c>
      <c r="S43" s="102">
        <f t="shared" si="2"/>
        <v>1</v>
      </c>
      <c r="T43" s="103">
        <v>1395</v>
      </c>
      <c r="U43" s="197">
        <v>1408</v>
      </c>
      <c r="V43" s="125">
        <f t="shared" si="15"/>
        <v>1.0093189964157707</v>
      </c>
      <c r="W43" s="95">
        <f t="shared" si="3"/>
        <v>2</v>
      </c>
      <c r="X43" s="120">
        <f t="shared" si="4"/>
        <v>7</v>
      </c>
      <c r="Y43" s="197">
        <v>58</v>
      </c>
      <c r="Z43" s="105">
        <f t="shared" si="5"/>
        <v>0</v>
      </c>
      <c r="AA43" s="197">
        <v>53</v>
      </c>
      <c r="AB43" s="105">
        <f t="shared" si="6"/>
        <v>2</v>
      </c>
      <c r="AC43" s="197">
        <v>21294</v>
      </c>
      <c r="AD43" s="106">
        <f t="shared" si="16"/>
        <v>1.2551724137931035</v>
      </c>
      <c r="AE43" s="101">
        <f t="shared" si="7"/>
        <v>0</v>
      </c>
      <c r="AF43" s="197">
        <v>27041</v>
      </c>
      <c r="AG43" s="127"/>
      <c r="AH43" s="98">
        <f t="shared" si="8"/>
        <v>1</v>
      </c>
      <c r="AI43" s="197" t="s">
        <v>140</v>
      </c>
      <c r="AJ43" s="126">
        <f t="shared" si="9"/>
        <v>1</v>
      </c>
      <c r="AK43" s="109">
        <f t="shared" si="10"/>
        <v>4</v>
      </c>
      <c r="AL43" s="197">
        <v>1086</v>
      </c>
      <c r="AM43" s="129">
        <f t="shared" si="11"/>
        <v>0.832183908045977</v>
      </c>
      <c r="AN43" s="197">
        <v>133</v>
      </c>
      <c r="AO43" s="110">
        <f t="shared" si="17"/>
        <v>0.10191570881226053</v>
      </c>
      <c r="AP43" s="105">
        <f t="shared" si="12"/>
        <v>1</v>
      </c>
      <c r="AQ43" s="128">
        <f t="shared" si="13"/>
        <v>12</v>
      </c>
      <c r="AR43" s="112">
        <f t="shared" si="14"/>
        <v>0.7058823529411765</v>
      </c>
      <c r="AS43" s="64" t="s">
        <v>38</v>
      </c>
      <c r="AT43" s="51"/>
      <c r="AU43" s="52"/>
      <c r="AV43" s="52"/>
      <c r="AW43" s="52"/>
      <c r="AX43" s="52"/>
      <c r="AY43" s="52"/>
      <c r="AZ43" s="52"/>
      <c r="BA43" s="52"/>
    </row>
    <row r="44" spans="1:46" s="55" customFormat="1" ht="18" customHeight="1">
      <c r="A44" s="117"/>
      <c r="B44" s="198" t="s">
        <v>86</v>
      </c>
      <c r="C44" s="118">
        <v>64</v>
      </c>
      <c r="D44" s="197">
        <v>84</v>
      </c>
      <c r="E44" s="157"/>
      <c r="F44" s="98">
        <v>1</v>
      </c>
      <c r="G44" s="153">
        <v>1193</v>
      </c>
      <c r="H44" s="197">
        <v>1203</v>
      </c>
      <c r="I44" s="152"/>
      <c r="J44" s="98">
        <v>1</v>
      </c>
      <c r="K44" s="154">
        <v>47</v>
      </c>
      <c r="L44" s="197">
        <v>47</v>
      </c>
      <c r="M44" s="120"/>
      <c r="N44" s="101">
        <f t="shared" si="0"/>
        <v>1</v>
      </c>
      <c r="O44" s="197">
        <v>1457</v>
      </c>
      <c r="P44" s="197">
        <v>82</v>
      </c>
      <c r="Q44" s="101">
        <f t="shared" si="1"/>
        <v>1</v>
      </c>
      <c r="R44" s="197">
        <v>268</v>
      </c>
      <c r="S44" s="102">
        <f t="shared" si="2"/>
        <v>1</v>
      </c>
      <c r="T44" s="154">
        <v>1457</v>
      </c>
      <c r="U44" s="197">
        <v>1429</v>
      </c>
      <c r="V44" s="125">
        <f t="shared" si="15"/>
        <v>0.9807824296499656</v>
      </c>
      <c r="W44" s="95">
        <f t="shared" si="3"/>
        <v>2</v>
      </c>
      <c r="X44" s="120">
        <f t="shared" si="4"/>
        <v>7</v>
      </c>
      <c r="Y44" s="197">
        <v>36</v>
      </c>
      <c r="Z44" s="105">
        <f t="shared" si="5"/>
        <v>0</v>
      </c>
      <c r="AA44" s="197">
        <v>25</v>
      </c>
      <c r="AB44" s="105">
        <f t="shared" si="6"/>
        <v>0</v>
      </c>
      <c r="AC44" s="197">
        <v>26800</v>
      </c>
      <c r="AD44" s="106">
        <f t="shared" si="16"/>
        <v>1.7136645565573247</v>
      </c>
      <c r="AE44" s="101">
        <f t="shared" si="7"/>
        <v>1</v>
      </c>
      <c r="AF44" s="197">
        <v>18651</v>
      </c>
      <c r="AG44" s="134"/>
      <c r="AH44" s="98">
        <f t="shared" si="8"/>
        <v>1</v>
      </c>
      <c r="AI44" s="197" t="s">
        <v>140</v>
      </c>
      <c r="AJ44" s="126">
        <f t="shared" si="9"/>
        <v>1</v>
      </c>
      <c r="AK44" s="109">
        <f t="shared" si="10"/>
        <v>3</v>
      </c>
      <c r="AL44" s="197">
        <v>317</v>
      </c>
      <c r="AM44" s="129">
        <f t="shared" si="11"/>
        <v>0.2635078969243558</v>
      </c>
      <c r="AN44" s="197">
        <v>3</v>
      </c>
      <c r="AO44" s="110">
        <f t="shared" si="17"/>
        <v>0.0024937655860349127</v>
      </c>
      <c r="AP44" s="105">
        <f t="shared" si="12"/>
        <v>0</v>
      </c>
      <c r="AQ44" s="128">
        <f t="shared" si="13"/>
        <v>10</v>
      </c>
      <c r="AR44" s="112">
        <f t="shared" si="14"/>
        <v>0.5882352941176471</v>
      </c>
      <c r="AS44" s="64" t="s">
        <v>44</v>
      </c>
      <c r="AT44" s="51"/>
    </row>
    <row r="45" spans="1:53" s="54" customFormat="1" ht="15" customHeight="1">
      <c r="A45" s="117"/>
      <c r="B45" s="198" t="s">
        <v>87</v>
      </c>
      <c r="C45" s="118">
        <v>31</v>
      </c>
      <c r="D45" s="197">
        <v>38</v>
      </c>
      <c r="E45" s="135"/>
      <c r="F45" s="98">
        <v>1</v>
      </c>
      <c r="G45" s="131">
        <v>672</v>
      </c>
      <c r="H45" s="197">
        <v>664</v>
      </c>
      <c r="I45" s="136"/>
      <c r="J45" s="98">
        <v>1</v>
      </c>
      <c r="K45" s="103">
        <v>26</v>
      </c>
      <c r="L45" s="197">
        <v>26</v>
      </c>
      <c r="M45" s="120"/>
      <c r="N45" s="101">
        <f t="shared" si="0"/>
        <v>1</v>
      </c>
      <c r="O45" s="197">
        <v>965</v>
      </c>
      <c r="P45" s="197">
        <v>95</v>
      </c>
      <c r="Q45" s="101">
        <f t="shared" si="1"/>
        <v>2</v>
      </c>
      <c r="R45" s="197">
        <v>227</v>
      </c>
      <c r="S45" s="102">
        <f t="shared" si="2"/>
        <v>1</v>
      </c>
      <c r="T45" s="103">
        <v>806</v>
      </c>
      <c r="U45" s="197">
        <v>838</v>
      </c>
      <c r="V45" s="125">
        <f t="shared" si="15"/>
        <v>1.0397022332506203</v>
      </c>
      <c r="W45" s="95">
        <f t="shared" si="3"/>
        <v>2</v>
      </c>
      <c r="X45" s="120">
        <f t="shared" si="4"/>
        <v>8</v>
      </c>
      <c r="Y45" s="197">
        <v>7</v>
      </c>
      <c r="Z45" s="105">
        <f t="shared" si="5"/>
        <v>0</v>
      </c>
      <c r="AA45" s="197">
        <v>4</v>
      </c>
      <c r="AB45" s="105">
        <f t="shared" si="6"/>
        <v>0</v>
      </c>
      <c r="AC45" s="197">
        <v>3556</v>
      </c>
      <c r="AD45" s="106">
        <f t="shared" si="16"/>
        <v>0.41195551436515293</v>
      </c>
      <c r="AE45" s="101">
        <f t="shared" si="7"/>
        <v>0</v>
      </c>
      <c r="AF45" s="197">
        <v>2821</v>
      </c>
      <c r="AG45" s="127"/>
      <c r="AH45" s="98">
        <f t="shared" si="8"/>
        <v>1</v>
      </c>
      <c r="AI45" s="197" t="s">
        <v>140</v>
      </c>
      <c r="AJ45" s="126">
        <f t="shared" si="9"/>
        <v>1</v>
      </c>
      <c r="AK45" s="109">
        <f t="shared" si="10"/>
        <v>2</v>
      </c>
      <c r="AL45" s="197">
        <v>248</v>
      </c>
      <c r="AM45" s="129">
        <f t="shared" si="11"/>
        <v>0.37349397590361444</v>
      </c>
      <c r="AN45" s="197">
        <v>88</v>
      </c>
      <c r="AO45" s="110">
        <f t="shared" si="17"/>
        <v>0.13253012048192772</v>
      </c>
      <c r="AP45" s="105">
        <f t="shared" si="12"/>
        <v>0</v>
      </c>
      <c r="AQ45" s="128">
        <f t="shared" si="13"/>
        <v>10</v>
      </c>
      <c r="AR45" s="112">
        <f t="shared" si="14"/>
        <v>0.5882352941176471</v>
      </c>
      <c r="AS45" s="64" t="s">
        <v>44</v>
      </c>
      <c r="AT45" s="51"/>
      <c r="AU45" s="52"/>
      <c r="AV45" s="52"/>
      <c r="AW45" s="52"/>
      <c r="AX45" s="52"/>
      <c r="AY45" s="52"/>
      <c r="AZ45" s="52"/>
      <c r="BA45" s="52"/>
    </row>
    <row r="46" spans="1:53" s="54" customFormat="1" ht="15" customHeight="1">
      <c r="A46" s="117"/>
      <c r="B46" s="198" t="s">
        <v>88</v>
      </c>
      <c r="C46" s="118">
        <v>53</v>
      </c>
      <c r="D46" s="197">
        <v>65</v>
      </c>
      <c r="E46" s="135"/>
      <c r="F46" s="98">
        <v>1</v>
      </c>
      <c r="G46" s="131">
        <v>980</v>
      </c>
      <c r="H46" s="197">
        <v>974</v>
      </c>
      <c r="I46" s="136"/>
      <c r="J46" s="98">
        <v>1</v>
      </c>
      <c r="K46" s="103">
        <v>37</v>
      </c>
      <c r="L46" s="197">
        <v>37</v>
      </c>
      <c r="M46" s="120"/>
      <c r="N46" s="101">
        <f t="shared" si="0"/>
        <v>1</v>
      </c>
      <c r="O46" s="197">
        <v>841</v>
      </c>
      <c r="P46" s="197">
        <v>71</v>
      </c>
      <c r="Q46" s="101">
        <f t="shared" si="1"/>
        <v>1</v>
      </c>
      <c r="R46" s="197">
        <v>193</v>
      </c>
      <c r="S46" s="102">
        <f t="shared" si="2"/>
        <v>1</v>
      </c>
      <c r="T46" s="103">
        <v>1147</v>
      </c>
      <c r="U46" s="197">
        <v>1141</v>
      </c>
      <c r="V46" s="125">
        <f t="shared" si="15"/>
        <v>0.994768962510898</v>
      </c>
      <c r="W46" s="95">
        <f t="shared" si="3"/>
        <v>2</v>
      </c>
      <c r="X46" s="120">
        <f t="shared" si="4"/>
        <v>7</v>
      </c>
      <c r="Y46" s="197">
        <v>77</v>
      </c>
      <c r="Z46" s="105">
        <f t="shared" si="5"/>
        <v>1</v>
      </c>
      <c r="AA46" s="197">
        <v>70</v>
      </c>
      <c r="AB46" s="105">
        <f t="shared" si="6"/>
        <v>2</v>
      </c>
      <c r="AC46" s="197">
        <v>43117</v>
      </c>
      <c r="AD46" s="106">
        <f t="shared" si="16"/>
        <v>3.405228241983889</v>
      </c>
      <c r="AE46" s="101">
        <f t="shared" si="7"/>
        <v>1</v>
      </c>
      <c r="AF46" s="197">
        <v>26886</v>
      </c>
      <c r="AG46" s="127"/>
      <c r="AH46" s="98">
        <f t="shared" si="8"/>
        <v>1</v>
      </c>
      <c r="AI46" s="197" t="s">
        <v>140</v>
      </c>
      <c r="AJ46" s="126">
        <f t="shared" si="9"/>
        <v>1</v>
      </c>
      <c r="AK46" s="109">
        <f t="shared" si="10"/>
        <v>6</v>
      </c>
      <c r="AL46" s="197">
        <v>1319</v>
      </c>
      <c r="AM46" s="129">
        <f t="shared" si="11"/>
        <v>1.3542094455852156</v>
      </c>
      <c r="AN46" s="197">
        <v>871</v>
      </c>
      <c r="AO46" s="110">
        <f t="shared" si="17"/>
        <v>0.8942505133470225</v>
      </c>
      <c r="AP46" s="105">
        <f t="shared" si="12"/>
        <v>2</v>
      </c>
      <c r="AQ46" s="128">
        <f t="shared" si="13"/>
        <v>15</v>
      </c>
      <c r="AR46" s="112">
        <f t="shared" si="14"/>
        <v>0.8823529411764706</v>
      </c>
      <c r="AS46" s="64" t="s">
        <v>44</v>
      </c>
      <c r="AT46" s="51"/>
      <c r="AU46" s="52"/>
      <c r="AV46" s="52"/>
      <c r="AW46" s="52"/>
      <c r="AX46" s="52"/>
      <c r="AY46" s="52"/>
      <c r="AZ46" s="52"/>
      <c r="BA46" s="52"/>
    </row>
    <row r="47" spans="1:46" s="55" customFormat="1" ht="14.25" customHeight="1">
      <c r="A47" s="117"/>
      <c r="B47" s="198" t="s">
        <v>89</v>
      </c>
      <c r="C47" s="118">
        <v>53</v>
      </c>
      <c r="D47" s="197">
        <v>68</v>
      </c>
      <c r="E47" s="140"/>
      <c r="F47" s="98">
        <v>1</v>
      </c>
      <c r="G47" s="141">
        <v>1147</v>
      </c>
      <c r="H47" s="197">
        <v>1147</v>
      </c>
      <c r="I47" s="140"/>
      <c r="J47" s="98">
        <v>1</v>
      </c>
      <c r="K47" s="133">
        <v>41</v>
      </c>
      <c r="L47" s="197">
        <v>41</v>
      </c>
      <c r="M47" s="140"/>
      <c r="N47" s="101">
        <f t="shared" si="0"/>
        <v>1</v>
      </c>
      <c r="O47" s="197">
        <v>2098</v>
      </c>
      <c r="P47" s="197">
        <v>92</v>
      </c>
      <c r="Q47" s="101">
        <f t="shared" si="1"/>
        <v>2</v>
      </c>
      <c r="R47" s="197">
        <v>361</v>
      </c>
      <c r="S47" s="102">
        <f t="shared" si="2"/>
        <v>1</v>
      </c>
      <c r="T47" s="103">
        <v>1271</v>
      </c>
      <c r="U47" s="197">
        <v>1273</v>
      </c>
      <c r="V47" s="125">
        <f t="shared" si="15"/>
        <v>1.001573564122738</v>
      </c>
      <c r="W47" s="95">
        <f t="shared" si="3"/>
        <v>2</v>
      </c>
      <c r="X47" s="120">
        <f t="shared" si="4"/>
        <v>8</v>
      </c>
      <c r="Y47" s="197">
        <v>95</v>
      </c>
      <c r="Z47" s="105">
        <f t="shared" si="5"/>
        <v>2</v>
      </c>
      <c r="AA47" s="197">
        <v>69</v>
      </c>
      <c r="AB47" s="105">
        <f t="shared" si="6"/>
        <v>2</v>
      </c>
      <c r="AC47" s="197">
        <v>47536</v>
      </c>
      <c r="AD47" s="106">
        <f t="shared" si="16"/>
        <v>3.1879820266917043</v>
      </c>
      <c r="AE47" s="101">
        <f t="shared" si="7"/>
        <v>1</v>
      </c>
      <c r="AF47" s="197">
        <v>23160</v>
      </c>
      <c r="AG47" s="134"/>
      <c r="AH47" s="98">
        <f t="shared" si="8"/>
        <v>1</v>
      </c>
      <c r="AI47" s="197" t="s">
        <v>140</v>
      </c>
      <c r="AJ47" s="126">
        <f t="shared" si="9"/>
        <v>1</v>
      </c>
      <c r="AK47" s="109">
        <f t="shared" si="10"/>
        <v>7</v>
      </c>
      <c r="AL47" s="197">
        <v>1500</v>
      </c>
      <c r="AM47" s="129">
        <f t="shared" si="11"/>
        <v>1.3077593722755012</v>
      </c>
      <c r="AN47" s="197">
        <v>139</v>
      </c>
      <c r="AO47" s="110">
        <f t="shared" si="17"/>
        <v>0.12118570183086312</v>
      </c>
      <c r="AP47" s="105">
        <f t="shared" si="12"/>
        <v>2</v>
      </c>
      <c r="AQ47" s="128">
        <f t="shared" si="13"/>
        <v>17</v>
      </c>
      <c r="AR47" s="112">
        <f t="shared" si="14"/>
        <v>1</v>
      </c>
      <c r="AS47" s="64" t="s">
        <v>45</v>
      </c>
      <c r="AT47" s="51"/>
    </row>
    <row r="48" spans="1:53" s="54" customFormat="1" ht="15" customHeight="1">
      <c r="A48" s="117"/>
      <c r="B48" s="198" t="s">
        <v>90</v>
      </c>
      <c r="C48" s="118">
        <v>44</v>
      </c>
      <c r="D48" s="197">
        <v>57</v>
      </c>
      <c r="E48" s="119"/>
      <c r="F48" s="98">
        <v>1</v>
      </c>
      <c r="G48" s="121">
        <v>1224</v>
      </c>
      <c r="H48" s="197">
        <v>1262</v>
      </c>
      <c r="I48" s="119"/>
      <c r="J48" s="98">
        <v>1</v>
      </c>
      <c r="K48" s="122">
        <v>39</v>
      </c>
      <c r="L48" s="197">
        <v>39</v>
      </c>
      <c r="M48" s="119"/>
      <c r="N48" s="101">
        <f t="shared" si="0"/>
        <v>1</v>
      </c>
      <c r="O48" s="197">
        <v>1806</v>
      </c>
      <c r="P48" s="197">
        <v>83</v>
      </c>
      <c r="Q48" s="101">
        <f t="shared" si="1"/>
        <v>1</v>
      </c>
      <c r="R48" s="197">
        <v>217</v>
      </c>
      <c r="S48" s="102">
        <f t="shared" si="2"/>
        <v>1</v>
      </c>
      <c r="T48" s="103">
        <v>1209</v>
      </c>
      <c r="U48" s="197">
        <v>1159</v>
      </c>
      <c r="V48" s="125">
        <f t="shared" si="15"/>
        <v>0.9586435070306039</v>
      </c>
      <c r="W48" s="95">
        <f t="shared" si="3"/>
        <v>2</v>
      </c>
      <c r="X48" s="120">
        <f t="shared" si="4"/>
        <v>7</v>
      </c>
      <c r="Y48" s="197">
        <v>43</v>
      </c>
      <c r="Z48" s="105">
        <f t="shared" si="5"/>
        <v>0</v>
      </c>
      <c r="AA48" s="197">
        <v>70</v>
      </c>
      <c r="AB48" s="105">
        <f t="shared" si="6"/>
        <v>2</v>
      </c>
      <c r="AC48" s="197">
        <v>57087</v>
      </c>
      <c r="AD48" s="106">
        <f t="shared" si="16"/>
        <v>3.4796415945385837</v>
      </c>
      <c r="AE48" s="101">
        <f t="shared" si="7"/>
        <v>1</v>
      </c>
      <c r="AF48" s="197">
        <v>26530</v>
      </c>
      <c r="AG48" s="127"/>
      <c r="AH48" s="98">
        <f t="shared" si="8"/>
        <v>1</v>
      </c>
      <c r="AI48" s="197" t="s">
        <v>140</v>
      </c>
      <c r="AJ48" s="126">
        <f t="shared" si="9"/>
        <v>1</v>
      </c>
      <c r="AK48" s="109">
        <f t="shared" si="10"/>
        <v>5</v>
      </c>
      <c r="AL48" s="197">
        <v>451</v>
      </c>
      <c r="AM48" s="129">
        <f t="shared" si="11"/>
        <v>0.3573692551505547</v>
      </c>
      <c r="AN48" s="197">
        <v>477</v>
      </c>
      <c r="AO48" s="110">
        <f t="shared" si="17"/>
        <v>0.37797147385103014</v>
      </c>
      <c r="AP48" s="105">
        <f t="shared" si="12"/>
        <v>0</v>
      </c>
      <c r="AQ48" s="128">
        <f t="shared" si="13"/>
        <v>12</v>
      </c>
      <c r="AR48" s="112">
        <f t="shared" si="14"/>
        <v>0.7058823529411765</v>
      </c>
      <c r="AS48" s="64" t="s">
        <v>39</v>
      </c>
      <c r="AT48" s="51"/>
      <c r="AU48" s="55"/>
      <c r="AV48" s="55"/>
      <c r="AW48" s="55"/>
      <c r="AX48" s="55"/>
      <c r="AY48" s="55"/>
      <c r="AZ48" s="55"/>
      <c r="BA48" s="55"/>
    </row>
    <row r="49" spans="1:53" s="54" customFormat="1" ht="15" customHeight="1">
      <c r="A49" s="117"/>
      <c r="B49" s="198" t="s">
        <v>91</v>
      </c>
      <c r="C49" s="118">
        <v>26</v>
      </c>
      <c r="D49" s="197">
        <v>31</v>
      </c>
      <c r="E49" s="140"/>
      <c r="F49" s="98">
        <v>1</v>
      </c>
      <c r="G49" s="141">
        <v>625</v>
      </c>
      <c r="H49" s="197">
        <v>642</v>
      </c>
      <c r="I49" s="140"/>
      <c r="J49" s="98">
        <v>1</v>
      </c>
      <c r="K49" s="133">
        <v>21</v>
      </c>
      <c r="L49" s="197">
        <v>21</v>
      </c>
      <c r="M49" s="140"/>
      <c r="N49" s="101">
        <f t="shared" si="0"/>
        <v>1</v>
      </c>
      <c r="O49" s="197">
        <v>509</v>
      </c>
      <c r="P49" s="197">
        <v>74</v>
      </c>
      <c r="Q49" s="101">
        <f t="shared" si="1"/>
        <v>1</v>
      </c>
      <c r="R49" s="197">
        <v>154</v>
      </c>
      <c r="S49" s="102">
        <f t="shared" si="2"/>
        <v>1</v>
      </c>
      <c r="T49" s="103">
        <v>651</v>
      </c>
      <c r="U49" s="197">
        <v>666</v>
      </c>
      <c r="V49" s="125">
        <f t="shared" si="15"/>
        <v>1.023041474654378</v>
      </c>
      <c r="W49" s="95">
        <f t="shared" si="3"/>
        <v>2</v>
      </c>
      <c r="X49" s="120">
        <f t="shared" si="4"/>
        <v>7</v>
      </c>
      <c r="Y49" s="197">
        <v>48</v>
      </c>
      <c r="Z49" s="105">
        <f t="shared" si="5"/>
        <v>0</v>
      </c>
      <c r="AA49" s="197">
        <v>39</v>
      </c>
      <c r="AB49" s="105">
        <f t="shared" si="6"/>
        <v>0</v>
      </c>
      <c r="AC49" s="197">
        <v>21504</v>
      </c>
      <c r="AD49" s="106">
        <f t="shared" si="16"/>
        <v>2.576563623292595</v>
      </c>
      <c r="AE49" s="101">
        <f t="shared" si="7"/>
        <v>1</v>
      </c>
      <c r="AF49" s="197">
        <v>8665</v>
      </c>
      <c r="AG49" s="134"/>
      <c r="AH49" s="98">
        <f t="shared" si="8"/>
        <v>1</v>
      </c>
      <c r="AI49" s="197">
        <v>71</v>
      </c>
      <c r="AJ49" s="126">
        <f t="shared" si="9"/>
        <v>1</v>
      </c>
      <c r="AK49" s="109">
        <f t="shared" si="10"/>
        <v>3</v>
      </c>
      <c r="AL49" s="197">
        <v>99</v>
      </c>
      <c r="AM49" s="129">
        <f t="shared" si="11"/>
        <v>0.1542056074766355</v>
      </c>
      <c r="AN49" s="197">
        <v>4</v>
      </c>
      <c r="AO49" s="110">
        <f t="shared" si="17"/>
        <v>0.006230529595015576</v>
      </c>
      <c r="AP49" s="105">
        <f t="shared" si="12"/>
        <v>0</v>
      </c>
      <c r="AQ49" s="128">
        <f t="shared" si="13"/>
        <v>10</v>
      </c>
      <c r="AR49" s="112">
        <f t="shared" si="14"/>
        <v>0.5882352941176471</v>
      </c>
      <c r="AS49" s="64" t="s">
        <v>38</v>
      </c>
      <c r="AT49" s="51"/>
      <c r="AU49" s="59"/>
      <c r="AV49" s="59"/>
      <c r="AW49" s="59"/>
      <c r="AX49" s="59"/>
      <c r="AY49" s="59"/>
      <c r="AZ49" s="59"/>
      <c r="BA49" s="59"/>
    </row>
    <row r="50" spans="1:53" s="54" customFormat="1" ht="15" customHeight="1">
      <c r="A50" s="117"/>
      <c r="B50" s="198" t="s">
        <v>92</v>
      </c>
      <c r="C50" s="118">
        <v>37</v>
      </c>
      <c r="D50" s="197">
        <v>42</v>
      </c>
      <c r="E50" s="130"/>
      <c r="F50" s="98">
        <v>1</v>
      </c>
      <c r="G50" s="131">
        <v>862</v>
      </c>
      <c r="H50" s="197">
        <v>868</v>
      </c>
      <c r="I50" s="132"/>
      <c r="J50" s="98">
        <v>1</v>
      </c>
      <c r="K50" s="103">
        <v>32</v>
      </c>
      <c r="L50" s="197">
        <v>32</v>
      </c>
      <c r="M50" s="120"/>
      <c r="N50" s="101">
        <f t="shared" si="0"/>
        <v>1</v>
      </c>
      <c r="O50" s="197">
        <v>780</v>
      </c>
      <c r="P50" s="197">
        <v>90</v>
      </c>
      <c r="Q50" s="101">
        <f t="shared" si="1"/>
        <v>2</v>
      </c>
      <c r="R50" s="197">
        <v>164</v>
      </c>
      <c r="S50" s="102">
        <f t="shared" si="2"/>
        <v>1</v>
      </c>
      <c r="T50" s="103">
        <v>992</v>
      </c>
      <c r="U50" s="197">
        <v>948</v>
      </c>
      <c r="V50" s="125">
        <f t="shared" si="15"/>
        <v>0.9556451612903226</v>
      </c>
      <c r="W50" s="95">
        <f t="shared" si="3"/>
        <v>2</v>
      </c>
      <c r="X50" s="120">
        <f t="shared" si="4"/>
        <v>8</v>
      </c>
      <c r="Y50" s="197">
        <v>92</v>
      </c>
      <c r="Z50" s="105">
        <f t="shared" si="5"/>
        <v>2</v>
      </c>
      <c r="AA50" s="197">
        <v>66</v>
      </c>
      <c r="AB50" s="105">
        <f t="shared" si="6"/>
        <v>2</v>
      </c>
      <c r="AC50" s="197">
        <v>23601</v>
      </c>
      <c r="AD50" s="106">
        <f t="shared" si="16"/>
        <v>2.091545551222971</v>
      </c>
      <c r="AE50" s="101">
        <f t="shared" si="7"/>
        <v>1</v>
      </c>
      <c r="AF50" s="197">
        <v>9449</v>
      </c>
      <c r="AG50" s="134"/>
      <c r="AH50" s="98">
        <f t="shared" si="8"/>
        <v>1</v>
      </c>
      <c r="AI50" s="197" t="s">
        <v>140</v>
      </c>
      <c r="AJ50" s="126">
        <f t="shared" si="9"/>
        <v>1</v>
      </c>
      <c r="AK50" s="109">
        <f t="shared" si="10"/>
        <v>7</v>
      </c>
      <c r="AL50" s="197">
        <v>559</v>
      </c>
      <c r="AM50" s="129">
        <f t="shared" si="11"/>
        <v>0.6440092165898618</v>
      </c>
      <c r="AN50" s="197">
        <v>523</v>
      </c>
      <c r="AO50" s="110">
        <f t="shared" si="17"/>
        <v>0.6025345622119815</v>
      </c>
      <c r="AP50" s="105">
        <f t="shared" si="12"/>
        <v>1</v>
      </c>
      <c r="AQ50" s="128">
        <f t="shared" si="13"/>
        <v>16</v>
      </c>
      <c r="AR50" s="112">
        <f t="shared" si="14"/>
        <v>0.9411764705882354</v>
      </c>
      <c r="AS50" s="64" t="s">
        <v>38</v>
      </c>
      <c r="AT50" s="51"/>
      <c r="AU50" s="72"/>
      <c r="AV50" s="72"/>
      <c r="AW50" s="72"/>
      <c r="AX50" s="72"/>
      <c r="AY50" s="72"/>
      <c r="AZ50" s="72"/>
      <c r="BA50" s="72"/>
    </row>
    <row r="51" spans="1:53" s="54" customFormat="1" ht="15" customHeight="1">
      <c r="A51" s="117"/>
      <c r="B51" s="198" t="s">
        <v>93</v>
      </c>
      <c r="C51" s="118">
        <v>66</v>
      </c>
      <c r="D51" s="197">
        <v>87</v>
      </c>
      <c r="E51" s="158"/>
      <c r="F51" s="98">
        <v>1</v>
      </c>
      <c r="G51" s="131">
        <v>1613</v>
      </c>
      <c r="H51" s="197">
        <v>1603</v>
      </c>
      <c r="I51" s="117"/>
      <c r="J51" s="98">
        <v>1</v>
      </c>
      <c r="K51" s="103">
        <v>51</v>
      </c>
      <c r="L51" s="197">
        <v>51</v>
      </c>
      <c r="M51" s="117"/>
      <c r="N51" s="101">
        <f t="shared" si="0"/>
        <v>1</v>
      </c>
      <c r="O51" s="197">
        <v>2647</v>
      </c>
      <c r="P51" s="197">
        <v>95</v>
      </c>
      <c r="Q51" s="101">
        <f t="shared" si="1"/>
        <v>2</v>
      </c>
      <c r="R51" s="197">
        <v>125</v>
      </c>
      <c r="S51" s="102">
        <f t="shared" si="2"/>
        <v>0</v>
      </c>
      <c r="T51" s="103">
        <v>1581</v>
      </c>
      <c r="U51" s="197">
        <v>1628</v>
      </c>
      <c r="V51" s="125">
        <f t="shared" si="15"/>
        <v>1.0297280202403543</v>
      </c>
      <c r="W51" s="95">
        <f t="shared" si="3"/>
        <v>2</v>
      </c>
      <c r="X51" s="120">
        <f t="shared" si="4"/>
        <v>7</v>
      </c>
      <c r="Y51" s="197">
        <v>25</v>
      </c>
      <c r="Z51" s="105">
        <f t="shared" si="5"/>
        <v>0</v>
      </c>
      <c r="AA51" s="197">
        <v>29</v>
      </c>
      <c r="AB51" s="105">
        <f t="shared" si="6"/>
        <v>0</v>
      </c>
      <c r="AC51" s="197">
        <v>28948</v>
      </c>
      <c r="AD51" s="106">
        <f t="shared" si="16"/>
        <v>1.3891261576851097</v>
      </c>
      <c r="AE51" s="101">
        <f t="shared" si="7"/>
        <v>1</v>
      </c>
      <c r="AF51" s="197">
        <v>16380</v>
      </c>
      <c r="AG51" s="117"/>
      <c r="AH51" s="98">
        <f t="shared" si="8"/>
        <v>1</v>
      </c>
      <c r="AI51" s="197" t="s">
        <v>140</v>
      </c>
      <c r="AJ51" s="126">
        <f t="shared" si="9"/>
        <v>1</v>
      </c>
      <c r="AK51" s="109">
        <f t="shared" si="10"/>
        <v>3</v>
      </c>
      <c r="AL51" s="197">
        <v>667</v>
      </c>
      <c r="AM51" s="129">
        <f t="shared" si="11"/>
        <v>0.4160948222083593</v>
      </c>
      <c r="AN51" s="197">
        <v>46</v>
      </c>
      <c r="AO51" s="110">
        <f t="shared" si="17"/>
        <v>0.028696194635059263</v>
      </c>
      <c r="AP51" s="105">
        <f t="shared" si="12"/>
        <v>0</v>
      </c>
      <c r="AQ51" s="128">
        <f t="shared" si="13"/>
        <v>10</v>
      </c>
      <c r="AR51" s="112">
        <f t="shared" si="14"/>
        <v>0.5882352941176471</v>
      </c>
      <c r="AS51" s="64" t="s">
        <v>39</v>
      </c>
      <c r="AT51" s="51"/>
      <c r="AU51" s="55"/>
      <c r="AV51" s="55"/>
      <c r="AW51" s="55"/>
      <c r="AX51" s="55"/>
      <c r="AY51" s="55"/>
      <c r="AZ51" s="55"/>
      <c r="BA51" s="55"/>
    </row>
    <row r="52" spans="1:53" s="54" customFormat="1" ht="14.25" customHeight="1">
      <c r="A52" s="117"/>
      <c r="B52" s="198" t="s">
        <v>94</v>
      </c>
      <c r="C52" s="118">
        <v>42</v>
      </c>
      <c r="D52" s="197">
        <v>52</v>
      </c>
      <c r="E52" s="119"/>
      <c r="F52" s="98">
        <v>1</v>
      </c>
      <c r="G52" s="121">
        <v>952</v>
      </c>
      <c r="H52" s="197">
        <v>949</v>
      </c>
      <c r="I52" s="119"/>
      <c r="J52" s="98">
        <v>1</v>
      </c>
      <c r="K52" s="122">
        <v>33</v>
      </c>
      <c r="L52" s="197">
        <v>33</v>
      </c>
      <c r="M52" s="119"/>
      <c r="N52" s="101">
        <f t="shared" si="0"/>
        <v>1</v>
      </c>
      <c r="O52" s="197">
        <v>948</v>
      </c>
      <c r="P52" s="197">
        <v>100</v>
      </c>
      <c r="Q52" s="101">
        <f t="shared" si="1"/>
        <v>2</v>
      </c>
      <c r="R52" s="197">
        <v>242</v>
      </c>
      <c r="S52" s="102">
        <f t="shared" si="2"/>
        <v>1</v>
      </c>
      <c r="T52" s="103">
        <v>1023</v>
      </c>
      <c r="U52" s="197">
        <v>1028</v>
      </c>
      <c r="V52" s="125">
        <f t="shared" si="15"/>
        <v>1.0048875855327468</v>
      </c>
      <c r="W52" s="95">
        <f t="shared" si="3"/>
        <v>2</v>
      </c>
      <c r="X52" s="120">
        <f t="shared" si="4"/>
        <v>8</v>
      </c>
      <c r="Y52" s="197">
        <v>67</v>
      </c>
      <c r="Z52" s="105">
        <f t="shared" si="5"/>
        <v>0</v>
      </c>
      <c r="AA52" s="197">
        <v>71</v>
      </c>
      <c r="AB52" s="105">
        <f t="shared" si="6"/>
        <v>2</v>
      </c>
      <c r="AC52" s="197">
        <v>34839</v>
      </c>
      <c r="AD52" s="106">
        <f t="shared" si="16"/>
        <v>2.8239442327956557</v>
      </c>
      <c r="AE52" s="101">
        <f t="shared" si="7"/>
        <v>1</v>
      </c>
      <c r="AF52" s="197">
        <v>21689</v>
      </c>
      <c r="AG52" s="127"/>
      <c r="AH52" s="98">
        <f t="shared" si="8"/>
        <v>1</v>
      </c>
      <c r="AI52" s="197">
        <v>100</v>
      </c>
      <c r="AJ52" s="126">
        <f t="shared" si="9"/>
        <v>1</v>
      </c>
      <c r="AK52" s="109">
        <f t="shared" si="10"/>
        <v>5</v>
      </c>
      <c r="AL52" s="197">
        <v>1186</v>
      </c>
      <c r="AM52" s="129">
        <f t="shared" si="11"/>
        <v>1.249736564805058</v>
      </c>
      <c r="AN52" s="197">
        <v>293</v>
      </c>
      <c r="AO52" s="110">
        <f t="shared" si="17"/>
        <v>0.3087460484720759</v>
      </c>
      <c r="AP52" s="105">
        <f t="shared" si="12"/>
        <v>2</v>
      </c>
      <c r="AQ52" s="128">
        <f t="shared" si="13"/>
        <v>15</v>
      </c>
      <c r="AR52" s="112">
        <f t="shared" si="14"/>
        <v>0.8823529411764706</v>
      </c>
      <c r="AS52" s="64" t="s">
        <v>44</v>
      </c>
      <c r="AT52" s="51"/>
      <c r="AU52" s="59"/>
      <c r="AV52" s="59"/>
      <c r="AW52" s="59"/>
      <c r="AX52" s="59"/>
      <c r="AY52" s="59"/>
      <c r="AZ52" s="59"/>
      <c r="BA52" s="59"/>
    </row>
    <row r="53" spans="1:53" s="54" customFormat="1" ht="14.25" customHeight="1">
      <c r="A53" s="117"/>
      <c r="B53" s="198" t="s">
        <v>95</v>
      </c>
      <c r="C53" s="118">
        <v>26</v>
      </c>
      <c r="D53" s="197">
        <v>33</v>
      </c>
      <c r="E53" s="135"/>
      <c r="F53" s="98">
        <v>1</v>
      </c>
      <c r="G53" s="131">
        <v>651</v>
      </c>
      <c r="H53" s="197">
        <v>657</v>
      </c>
      <c r="I53" s="136"/>
      <c r="J53" s="98">
        <v>1</v>
      </c>
      <c r="K53" s="103">
        <v>24</v>
      </c>
      <c r="L53" s="197">
        <v>24</v>
      </c>
      <c r="M53" s="120"/>
      <c r="N53" s="101">
        <f t="shared" si="0"/>
        <v>1</v>
      </c>
      <c r="O53" s="197">
        <v>594</v>
      </c>
      <c r="P53" s="197">
        <v>62</v>
      </c>
      <c r="Q53" s="101">
        <f t="shared" si="1"/>
        <v>0</v>
      </c>
      <c r="R53" s="197">
        <v>181</v>
      </c>
      <c r="S53" s="102">
        <f t="shared" si="2"/>
        <v>1</v>
      </c>
      <c r="T53" s="103">
        <v>744</v>
      </c>
      <c r="U53" s="197">
        <v>708</v>
      </c>
      <c r="V53" s="125">
        <f t="shared" si="15"/>
        <v>0.9516129032258065</v>
      </c>
      <c r="W53" s="95">
        <f t="shared" si="3"/>
        <v>2</v>
      </c>
      <c r="X53" s="120">
        <f t="shared" si="4"/>
        <v>6</v>
      </c>
      <c r="Y53" s="197">
        <v>30</v>
      </c>
      <c r="Z53" s="105">
        <f t="shared" si="5"/>
        <v>0</v>
      </c>
      <c r="AA53" s="197">
        <v>44</v>
      </c>
      <c r="AB53" s="105">
        <f t="shared" si="6"/>
        <v>1</v>
      </c>
      <c r="AC53" s="197">
        <v>15444</v>
      </c>
      <c r="AD53" s="106">
        <f t="shared" si="16"/>
        <v>1.8082191780821917</v>
      </c>
      <c r="AE53" s="101">
        <f t="shared" si="7"/>
        <v>1</v>
      </c>
      <c r="AF53" s="197">
        <v>13240</v>
      </c>
      <c r="AG53" s="127"/>
      <c r="AH53" s="98">
        <f t="shared" si="8"/>
        <v>1</v>
      </c>
      <c r="AI53" s="197" t="s">
        <v>140</v>
      </c>
      <c r="AJ53" s="126">
        <f t="shared" si="9"/>
        <v>1</v>
      </c>
      <c r="AK53" s="109">
        <f t="shared" si="10"/>
        <v>4</v>
      </c>
      <c r="AL53" s="197">
        <v>202</v>
      </c>
      <c r="AM53" s="129">
        <f t="shared" si="11"/>
        <v>0.3074581430745814</v>
      </c>
      <c r="AN53" s="197">
        <v>465</v>
      </c>
      <c r="AO53" s="110">
        <f t="shared" si="17"/>
        <v>0.7077625570776256</v>
      </c>
      <c r="AP53" s="105">
        <f t="shared" si="12"/>
        <v>0</v>
      </c>
      <c r="AQ53" s="128">
        <f t="shared" si="13"/>
        <v>10</v>
      </c>
      <c r="AR53" s="112">
        <f t="shared" si="14"/>
        <v>0.5882352941176471</v>
      </c>
      <c r="AS53" s="64" t="s">
        <v>39</v>
      </c>
      <c r="AT53" s="51"/>
      <c r="AU53" s="52"/>
      <c r="AV53" s="52"/>
      <c r="AW53" s="52"/>
      <c r="AX53" s="52"/>
      <c r="AY53" s="52"/>
      <c r="AZ53" s="52"/>
      <c r="BA53" s="52"/>
    </row>
    <row r="54" spans="1:53" s="54" customFormat="1" ht="15" customHeight="1">
      <c r="A54" s="117"/>
      <c r="B54" s="198" t="s">
        <v>96</v>
      </c>
      <c r="C54" s="118">
        <v>54</v>
      </c>
      <c r="D54" s="197">
        <v>70</v>
      </c>
      <c r="E54" s="140"/>
      <c r="F54" s="98">
        <v>1</v>
      </c>
      <c r="G54" s="141">
        <v>1354</v>
      </c>
      <c r="H54" s="197">
        <v>1395</v>
      </c>
      <c r="I54" s="140"/>
      <c r="J54" s="98">
        <v>1</v>
      </c>
      <c r="K54" s="133">
        <v>43</v>
      </c>
      <c r="L54" s="197">
        <v>43</v>
      </c>
      <c r="M54" s="140"/>
      <c r="N54" s="101">
        <f t="shared" si="0"/>
        <v>1</v>
      </c>
      <c r="O54" s="197">
        <v>2457</v>
      </c>
      <c r="P54" s="197">
        <v>100</v>
      </c>
      <c r="Q54" s="101">
        <f t="shared" si="1"/>
        <v>2</v>
      </c>
      <c r="R54" s="197">
        <v>258</v>
      </c>
      <c r="S54" s="102">
        <f t="shared" si="2"/>
        <v>1</v>
      </c>
      <c r="T54" s="103">
        <v>1333</v>
      </c>
      <c r="U54" s="197">
        <v>1358</v>
      </c>
      <c r="V54" s="125">
        <f t="shared" si="15"/>
        <v>1.0187546886721681</v>
      </c>
      <c r="W54" s="95">
        <f t="shared" si="3"/>
        <v>2</v>
      </c>
      <c r="X54" s="120">
        <f t="shared" si="4"/>
        <v>8</v>
      </c>
      <c r="Y54" s="197">
        <v>80</v>
      </c>
      <c r="Z54" s="105">
        <f t="shared" si="5"/>
        <v>1</v>
      </c>
      <c r="AA54" s="197">
        <v>81</v>
      </c>
      <c r="AB54" s="105">
        <f t="shared" si="6"/>
        <v>2</v>
      </c>
      <c r="AC54" s="197">
        <v>48419</v>
      </c>
      <c r="AD54" s="106">
        <f t="shared" si="16"/>
        <v>2.6699200441135926</v>
      </c>
      <c r="AE54" s="101">
        <f t="shared" si="7"/>
        <v>1</v>
      </c>
      <c r="AF54" s="197">
        <v>22579</v>
      </c>
      <c r="AG54" s="134"/>
      <c r="AH54" s="98">
        <f t="shared" si="8"/>
        <v>1</v>
      </c>
      <c r="AI54" s="197">
        <v>89</v>
      </c>
      <c r="AJ54" s="126">
        <f t="shared" si="9"/>
        <v>1</v>
      </c>
      <c r="AK54" s="109">
        <f t="shared" si="10"/>
        <v>6</v>
      </c>
      <c r="AL54" s="197">
        <v>1510</v>
      </c>
      <c r="AM54" s="129">
        <f t="shared" si="11"/>
        <v>1.082437275985663</v>
      </c>
      <c r="AN54" s="197">
        <v>1069</v>
      </c>
      <c r="AO54" s="110">
        <f t="shared" si="17"/>
        <v>0.7663082437275985</v>
      </c>
      <c r="AP54" s="105">
        <f t="shared" si="12"/>
        <v>2</v>
      </c>
      <c r="AQ54" s="128">
        <f t="shared" si="13"/>
        <v>16</v>
      </c>
      <c r="AR54" s="112">
        <f t="shared" si="14"/>
        <v>0.9411764705882354</v>
      </c>
      <c r="AS54" s="64" t="s">
        <v>45</v>
      </c>
      <c r="AT54" s="51"/>
      <c r="AU54" s="72"/>
      <c r="AV54" s="72"/>
      <c r="AW54" s="72"/>
      <c r="AX54" s="72"/>
      <c r="AY54" s="72"/>
      <c r="AZ54" s="72"/>
      <c r="BA54" s="72"/>
    </row>
    <row r="55" spans="1:46" s="55" customFormat="1" ht="15" customHeight="1">
      <c r="A55" s="117"/>
      <c r="B55" s="198" t="s">
        <v>97</v>
      </c>
      <c r="C55" s="118">
        <v>55</v>
      </c>
      <c r="D55" s="197">
        <v>62</v>
      </c>
      <c r="E55" s="135"/>
      <c r="F55" s="98">
        <v>1</v>
      </c>
      <c r="G55" s="131">
        <v>1208</v>
      </c>
      <c r="H55" s="197">
        <v>1211</v>
      </c>
      <c r="I55" s="136"/>
      <c r="J55" s="98">
        <v>1</v>
      </c>
      <c r="K55" s="103">
        <v>41</v>
      </c>
      <c r="L55" s="197">
        <v>41</v>
      </c>
      <c r="M55" s="120"/>
      <c r="N55" s="101">
        <f t="shared" si="0"/>
        <v>1</v>
      </c>
      <c r="O55" s="197">
        <v>1756</v>
      </c>
      <c r="P55" s="197">
        <v>100</v>
      </c>
      <c r="Q55" s="101">
        <f t="shared" si="1"/>
        <v>2</v>
      </c>
      <c r="R55" s="197">
        <v>332</v>
      </c>
      <c r="S55" s="102">
        <f t="shared" si="2"/>
        <v>1</v>
      </c>
      <c r="T55" s="122">
        <v>1271</v>
      </c>
      <c r="U55" s="197">
        <v>1341</v>
      </c>
      <c r="V55" s="125">
        <f t="shared" si="15"/>
        <v>1.0550747442958301</v>
      </c>
      <c r="W55" s="95">
        <f t="shared" si="3"/>
        <v>2</v>
      </c>
      <c r="X55" s="120">
        <f t="shared" si="4"/>
        <v>8</v>
      </c>
      <c r="Y55" s="197">
        <v>43</v>
      </c>
      <c r="Z55" s="105">
        <f t="shared" si="5"/>
        <v>0</v>
      </c>
      <c r="AA55" s="197">
        <v>32</v>
      </c>
      <c r="AB55" s="105">
        <f t="shared" si="6"/>
        <v>0</v>
      </c>
      <c r="AC55" s="197">
        <v>36076</v>
      </c>
      <c r="AD55" s="106">
        <f t="shared" si="16"/>
        <v>2.291558152829829</v>
      </c>
      <c r="AE55" s="101">
        <f t="shared" si="7"/>
        <v>1</v>
      </c>
      <c r="AF55" s="197">
        <v>21457</v>
      </c>
      <c r="AG55" s="127"/>
      <c r="AH55" s="98">
        <f t="shared" si="8"/>
        <v>1</v>
      </c>
      <c r="AI55" s="197" t="s">
        <v>140</v>
      </c>
      <c r="AJ55" s="126">
        <f t="shared" si="9"/>
        <v>1</v>
      </c>
      <c r="AK55" s="109">
        <f t="shared" si="10"/>
        <v>3</v>
      </c>
      <c r="AL55" s="197">
        <v>1400</v>
      </c>
      <c r="AM55" s="129">
        <f t="shared" si="11"/>
        <v>1.1560693641618498</v>
      </c>
      <c r="AN55" s="197">
        <v>1348</v>
      </c>
      <c r="AO55" s="110">
        <f t="shared" si="17"/>
        <v>1.1131296449215524</v>
      </c>
      <c r="AP55" s="105">
        <f t="shared" si="12"/>
        <v>2</v>
      </c>
      <c r="AQ55" s="128">
        <f t="shared" si="13"/>
        <v>13</v>
      </c>
      <c r="AR55" s="112">
        <f t="shared" si="14"/>
        <v>0.7647058823529411</v>
      </c>
      <c r="AS55" s="64" t="s">
        <v>44</v>
      </c>
      <c r="AT55" s="51"/>
    </row>
    <row r="56" spans="1:53" s="55" customFormat="1" ht="15" customHeight="1">
      <c r="A56" s="117"/>
      <c r="B56" s="198" t="s">
        <v>98</v>
      </c>
      <c r="C56" s="118">
        <v>42</v>
      </c>
      <c r="D56" s="197">
        <v>53</v>
      </c>
      <c r="E56" s="140"/>
      <c r="F56" s="98">
        <v>1</v>
      </c>
      <c r="G56" s="141">
        <v>857</v>
      </c>
      <c r="H56" s="197">
        <v>857</v>
      </c>
      <c r="I56" s="140"/>
      <c r="J56" s="98">
        <v>1</v>
      </c>
      <c r="K56" s="133">
        <v>32</v>
      </c>
      <c r="L56" s="197">
        <v>32</v>
      </c>
      <c r="M56" s="140"/>
      <c r="N56" s="101">
        <f t="shared" si="0"/>
        <v>1</v>
      </c>
      <c r="O56" s="197">
        <v>1037</v>
      </c>
      <c r="P56" s="197">
        <v>84</v>
      </c>
      <c r="Q56" s="101">
        <f t="shared" si="1"/>
        <v>1</v>
      </c>
      <c r="R56" s="197">
        <v>185</v>
      </c>
      <c r="S56" s="102">
        <f t="shared" si="2"/>
        <v>1</v>
      </c>
      <c r="T56" s="103">
        <v>992</v>
      </c>
      <c r="U56" s="197">
        <v>1017</v>
      </c>
      <c r="V56" s="125">
        <f t="shared" si="15"/>
        <v>1.0252016129032258</v>
      </c>
      <c r="W56" s="95">
        <f t="shared" si="3"/>
        <v>2</v>
      </c>
      <c r="X56" s="120">
        <f t="shared" si="4"/>
        <v>7</v>
      </c>
      <c r="Y56" s="197">
        <v>88</v>
      </c>
      <c r="Z56" s="105">
        <f t="shared" si="5"/>
        <v>1</v>
      </c>
      <c r="AA56" s="197">
        <v>58</v>
      </c>
      <c r="AB56" s="105">
        <f t="shared" si="6"/>
        <v>2</v>
      </c>
      <c r="AC56" s="197">
        <v>32301</v>
      </c>
      <c r="AD56" s="106">
        <f t="shared" si="16"/>
        <v>2.8992909074589357</v>
      </c>
      <c r="AE56" s="101">
        <f t="shared" si="7"/>
        <v>1</v>
      </c>
      <c r="AF56" s="197">
        <v>15386</v>
      </c>
      <c r="AG56" s="134"/>
      <c r="AH56" s="98">
        <f t="shared" si="8"/>
        <v>1</v>
      </c>
      <c r="AI56" s="197" t="s">
        <v>140</v>
      </c>
      <c r="AJ56" s="126">
        <f t="shared" si="9"/>
        <v>1</v>
      </c>
      <c r="AK56" s="109">
        <f t="shared" si="10"/>
        <v>6</v>
      </c>
      <c r="AL56" s="197">
        <v>647</v>
      </c>
      <c r="AM56" s="129">
        <f t="shared" si="11"/>
        <v>0.7549591598599766</v>
      </c>
      <c r="AN56" s="197">
        <v>1254</v>
      </c>
      <c r="AO56" s="110">
        <f t="shared" si="17"/>
        <v>1.4632438739789966</v>
      </c>
      <c r="AP56" s="105">
        <f t="shared" si="12"/>
        <v>1</v>
      </c>
      <c r="AQ56" s="128">
        <f t="shared" si="13"/>
        <v>14</v>
      </c>
      <c r="AR56" s="112">
        <f t="shared" si="14"/>
        <v>0.823529411764706</v>
      </c>
      <c r="AS56" s="64" t="s">
        <v>45</v>
      </c>
      <c r="AT56" s="51"/>
      <c r="AU56" s="59"/>
      <c r="AV56" s="59"/>
      <c r="AW56" s="59"/>
      <c r="AX56" s="59"/>
      <c r="AY56" s="59"/>
      <c r="AZ56" s="59"/>
      <c r="BA56" s="59"/>
    </row>
    <row r="57" spans="1:53" s="73" customFormat="1" ht="15" customHeight="1">
      <c r="A57" s="117"/>
      <c r="B57" s="198" t="s">
        <v>99</v>
      </c>
      <c r="C57" s="118">
        <v>87</v>
      </c>
      <c r="D57" s="197">
        <v>105</v>
      </c>
      <c r="E57" s="135"/>
      <c r="F57" s="98">
        <v>1</v>
      </c>
      <c r="G57" s="131">
        <v>1800</v>
      </c>
      <c r="H57" s="197">
        <v>1837</v>
      </c>
      <c r="I57" s="136"/>
      <c r="J57" s="98">
        <v>1</v>
      </c>
      <c r="K57" s="103">
        <v>54</v>
      </c>
      <c r="L57" s="197">
        <v>54</v>
      </c>
      <c r="M57" s="117"/>
      <c r="N57" s="101">
        <f t="shared" si="0"/>
        <v>1</v>
      </c>
      <c r="O57" s="197">
        <v>1493</v>
      </c>
      <c r="P57" s="197">
        <v>87</v>
      </c>
      <c r="Q57" s="101">
        <f t="shared" si="1"/>
        <v>1</v>
      </c>
      <c r="R57" s="197">
        <v>310</v>
      </c>
      <c r="S57" s="102">
        <f t="shared" si="2"/>
        <v>1</v>
      </c>
      <c r="T57" s="122">
        <v>1674</v>
      </c>
      <c r="U57" s="197">
        <v>1763</v>
      </c>
      <c r="V57" s="125">
        <f t="shared" si="15"/>
        <v>1.0531660692951015</v>
      </c>
      <c r="W57" s="95">
        <f t="shared" si="3"/>
        <v>2</v>
      </c>
      <c r="X57" s="120">
        <f t="shared" si="4"/>
        <v>7</v>
      </c>
      <c r="Y57" s="197">
        <v>54</v>
      </c>
      <c r="Z57" s="105">
        <f t="shared" si="5"/>
        <v>0</v>
      </c>
      <c r="AA57" s="197">
        <v>53</v>
      </c>
      <c r="AB57" s="105">
        <f t="shared" si="6"/>
        <v>2</v>
      </c>
      <c r="AC57" s="197">
        <v>64192</v>
      </c>
      <c r="AD57" s="106">
        <f t="shared" si="16"/>
        <v>2.6879946400904484</v>
      </c>
      <c r="AE57" s="101">
        <f t="shared" si="7"/>
        <v>1</v>
      </c>
      <c r="AF57" s="197">
        <v>46392</v>
      </c>
      <c r="AG57" s="127"/>
      <c r="AH57" s="98">
        <f t="shared" si="8"/>
        <v>1</v>
      </c>
      <c r="AI57" s="197" t="s">
        <v>140</v>
      </c>
      <c r="AJ57" s="126">
        <f t="shared" si="9"/>
        <v>1</v>
      </c>
      <c r="AK57" s="109">
        <f t="shared" si="10"/>
        <v>5</v>
      </c>
      <c r="AL57" s="197">
        <v>2891</v>
      </c>
      <c r="AM57" s="129">
        <f t="shared" si="11"/>
        <v>1.573761567773544</v>
      </c>
      <c r="AN57" s="197">
        <v>1438</v>
      </c>
      <c r="AO57" s="110">
        <f t="shared" si="17"/>
        <v>0.7827980402830702</v>
      </c>
      <c r="AP57" s="105">
        <f t="shared" si="12"/>
        <v>2</v>
      </c>
      <c r="AQ57" s="128">
        <f t="shared" si="13"/>
        <v>14</v>
      </c>
      <c r="AR57" s="112">
        <f t="shared" si="14"/>
        <v>0.823529411764706</v>
      </c>
      <c r="AS57" s="64" t="s">
        <v>39</v>
      </c>
      <c r="AT57" s="51"/>
      <c r="AU57" s="52"/>
      <c r="AV57" s="52"/>
      <c r="AW57" s="52"/>
      <c r="AX57" s="52"/>
      <c r="AY57" s="52"/>
      <c r="AZ57" s="52"/>
      <c r="BA57" s="52"/>
    </row>
    <row r="58" spans="1:46" s="55" customFormat="1" ht="15" customHeight="1">
      <c r="A58" s="117"/>
      <c r="B58" s="198" t="s">
        <v>100</v>
      </c>
      <c r="C58" s="118">
        <v>52</v>
      </c>
      <c r="D58" s="197">
        <v>69</v>
      </c>
      <c r="E58" s="152"/>
      <c r="F58" s="98">
        <v>1</v>
      </c>
      <c r="G58" s="153">
        <v>1102</v>
      </c>
      <c r="H58" s="197">
        <v>1100</v>
      </c>
      <c r="I58" s="152"/>
      <c r="J58" s="98">
        <v>1</v>
      </c>
      <c r="K58" s="154">
        <v>45</v>
      </c>
      <c r="L58" s="197">
        <v>45</v>
      </c>
      <c r="M58" s="120"/>
      <c r="N58" s="101">
        <f t="shared" si="0"/>
        <v>1</v>
      </c>
      <c r="O58" s="197">
        <v>1322</v>
      </c>
      <c r="P58" s="197">
        <v>69</v>
      </c>
      <c r="Q58" s="101">
        <f t="shared" si="1"/>
        <v>0</v>
      </c>
      <c r="R58" s="197">
        <v>250</v>
      </c>
      <c r="S58" s="102">
        <f t="shared" si="2"/>
        <v>1</v>
      </c>
      <c r="T58" s="155">
        <v>1395</v>
      </c>
      <c r="U58" s="197">
        <v>1376</v>
      </c>
      <c r="V58" s="125">
        <f t="shared" si="15"/>
        <v>0.9863799283154122</v>
      </c>
      <c r="W58" s="95">
        <f t="shared" si="3"/>
        <v>2</v>
      </c>
      <c r="X58" s="120">
        <f t="shared" si="4"/>
        <v>6</v>
      </c>
      <c r="Y58" s="197">
        <v>37</v>
      </c>
      <c r="Z58" s="105">
        <f t="shared" si="5"/>
        <v>0</v>
      </c>
      <c r="AA58" s="197">
        <v>54</v>
      </c>
      <c r="AB58" s="105">
        <f t="shared" si="6"/>
        <v>2</v>
      </c>
      <c r="AC58" s="197">
        <v>22685</v>
      </c>
      <c r="AD58" s="106">
        <f t="shared" si="16"/>
        <v>1.5863636363636362</v>
      </c>
      <c r="AE58" s="101">
        <f t="shared" si="7"/>
        <v>1</v>
      </c>
      <c r="AF58" s="197">
        <v>14458</v>
      </c>
      <c r="AG58" s="134"/>
      <c r="AH58" s="98">
        <f t="shared" si="8"/>
        <v>1</v>
      </c>
      <c r="AI58" s="197" t="s">
        <v>140</v>
      </c>
      <c r="AJ58" s="126">
        <f t="shared" si="9"/>
        <v>1</v>
      </c>
      <c r="AK58" s="109">
        <f t="shared" si="10"/>
        <v>5</v>
      </c>
      <c r="AL58" s="197">
        <v>118</v>
      </c>
      <c r="AM58" s="129">
        <f t="shared" si="11"/>
        <v>0.10727272727272727</v>
      </c>
      <c r="AN58" s="197">
        <v>598</v>
      </c>
      <c r="AO58" s="110">
        <f t="shared" si="17"/>
        <v>0.5436363636363636</v>
      </c>
      <c r="AP58" s="105">
        <f t="shared" si="12"/>
        <v>0</v>
      </c>
      <c r="AQ58" s="128">
        <f t="shared" si="13"/>
        <v>11</v>
      </c>
      <c r="AR58" s="112">
        <f t="shared" si="14"/>
        <v>0.6470588235294117</v>
      </c>
      <c r="AS58" s="64" t="s">
        <v>44</v>
      </c>
      <c r="AT58" s="74"/>
    </row>
    <row r="59" spans="1:53" s="55" customFormat="1" ht="17.25" customHeight="1">
      <c r="A59" s="117"/>
      <c r="B59" s="198" t="s">
        <v>101</v>
      </c>
      <c r="C59" s="118">
        <v>66</v>
      </c>
      <c r="D59" s="197">
        <v>74</v>
      </c>
      <c r="E59" s="119"/>
      <c r="F59" s="98">
        <v>1</v>
      </c>
      <c r="G59" s="121">
        <v>1560</v>
      </c>
      <c r="H59" s="197">
        <v>1560</v>
      </c>
      <c r="I59" s="119"/>
      <c r="J59" s="98">
        <v>1</v>
      </c>
      <c r="K59" s="122">
        <v>50</v>
      </c>
      <c r="L59" s="197">
        <v>50</v>
      </c>
      <c r="M59" s="119"/>
      <c r="N59" s="101">
        <f t="shared" si="0"/>
        <v>1</v>
      </c>
      <c r="O59" s="197">
        <v>2787</v>
      </c>
      <c r="P59" s="197">
        <v>99</v>
      </c>
      <c r="Q59" s="101">
        <f t="shared" si="1"/>
        <v>2</v>
      </c>
      <c r="R59" s="197">
        <v>266</v>
      </c>
      <c r="S59" s="102">
        <f t="shared" si="2"/>
        <v>1</v>
      </c>
      <c r="T59" s="103">
        <v>1550</v>
      </c>
      <c r="U59" s="197">
        <v>1554</v>
      </c>
      <c r="V59" s="125">
        <f t="shared" si="15"/>
        <v>1.0025806451612904</v>
      </c>
      <c r="W59" s="95">
        <f t="shared" si="3"/>
        <v>2</v>
      </c>
      <c r="X59" s="120">
        <f t="shared" si="4"/>
        <v>8</v>
      </c>
      <c r="Y59" s="197">
        <v>77</v>
      </c>
      <c r="Z59" s="105">
        <f t="shared" si="5"/>
        <v>1</v>
      </c>
      <c r="AA59" s="197">
        <v>46</v>
      </c>
      <c r="AB59" s="105">
        <f t="shared" si="6"/>
        <v>1</v>
      </c>
      <c r="AC59" s="197">
        <v>58913</v>
      </c>
      <c r="AD59" s="106">
        <f t="shared" si="16"/>
        <v>2.9049802761341224</v>
      </c>
      <c r="AE59" s="101">
        <f t="shared" si="7"/>
        <v>1</v>
      </c>
      <c r="AF59" s="197">
        <v>25689</v>
      </c>
      <c r="AG59" s="127"/>
      <c r="AH59" s="98">
        <f t="shared" si="8"/>
        <v>1</v>
      </c>
      <c r="AI59" s="197" t="s">
        <v>140</v>
      </c>
      <c r="AJ59" s="126">
        <f t="shared" si="9"/>
        <v>1</v>
      </c>
      <c r="AK59" s="109">
        <f t="shared" si="10"/>
        <v>5</v>
      </c>
      <c r="AL59" s="197">
        <v>3714</v>
      </c>
      <c r="AM59" s="129">
        <f t="shared" si="11"/>
        <v>2.3807692307692307</v>
      </c>
      <c r="AN59" s="197">
        <v>1394</v>
      </c>
      <c r="AO59" s="110">
        <f t="shared" si="17"/>
        <v>0.8935897435897436</v>
      </c>
      <c r="AP59" s="105">
        <f t="shared" si="12"/>
        <v>2</v>
      </c>
      <c r="AQ59" s="128">
        <f t="shared" si="13"/>
        <v>15</v>
      </c>
      <c r="AR59" s="112">
        <f t="shared" si="14"/>
        <v>0.8823529411764706</v>
      </c>
      <c r="AS59" s="64" t="s">
        <v>45</v>
      </c>
      <c r="AT59" s="74"/>
      <c r="AU59" s="54"/>
      <c r="AV59" s="54"/>
      <c r="AW59" s="54"/>
      <c r="AX59" s="54"/>
      <c r="AY59" s="54"/>
      <c r="AZ59" s="54"/>
      <c r="BA59" s="54"/>
    </row>
    <row r="60" spans="1:53" s="55" customFormat="1" ht="15" customHeight="1">
      <c r="A60" s="117"/>
      <c r="B60" s="198" t="s">
        <v>102</v>
      </c>
      <c r="C60" s="118">
        <v>31</v>
      </c>
      <c r="D60" s="197">
        <v>43</v>
      </c>
      <c r="E60" s="119"/>
      <c r="F60" s="98">
        <v>1</v>
      </c>
      <c r="G60" s="121">
        <v>698</v>
      </c>
      <c r="H60" s="197">
        <v>711</v>
      </c>
      <c r="I60" s="119"/>
      <c r="J60" s="98">
        <v>1</v>
      </c>
      <c r="K60" s="122">
        <v>25</v>
      </c>
      <c r="L60" s="197">
        <v>25</v>
      </c>
      <c r="M60" s="119"/>
      <c r="N60" s="101">
        <f t="shared" si="0"/>
        <v>1</v>
      </c>
      <c r="O60" s="197">
        <v>1138</v>
      </c>
      <c r="P60" s="197">
        <v>97</v>
      </c>
      <c r="Q60" s="101">
        <f t="shared" si="1"/>
        <v>2</v>
      </c>
      <c r="R60" s="197">
        <v>177</v>
      </c>
      <c r="S60" s="102">
        <f t="shared" si="2"/>
        <v>1</v>
      </c>
      <c r="T60" s="103">
        <v>775</v>
      </c>
      <c r="U60" s="197">
        <v>767</v>
      </c>
      <c r="V60" s="125">
        <f t="shared" si="15"/>
        <v>0.9896774193548387</v>
      </c>
      <c r="W60" s="95">
        <f t="shared" si="3"/>
        <v>2</v>
      </c>
      <c r="X60" s="120">
        <f t="shared" si="4"/>
        <v>8</v>
      </c>
      <c r="Y60" s="197">
        <v>46</v>
      </c>
      <c r="Z60" s="105">
        <f t="shared" si="5"/>
        <v>0</v>
      </c>
      <c r="AA60" s="197">
        <v>55</v>
      </c>
      <c r="AB60" s="105">
        <f t="shared" si="6"/>
        <v>2</v>
      </c>
      <c r="AC60" s="197">
        <v>23053</v>
      </c>
      <c r="AD60" s="106">
        <f t="shared" si="16"/>
        <v>2.49410364600238</v>
      </c>
      <c r="AE60" s="101">
        <f t="shared" si="7"/>
        <v>1</v>
      </c>
      <c r="AF60" s="197">
        <v>9308</v>
      </c>
      <c r="AG60" s="127"/>
      <c r="AH60" s="98">
        <f t="shared" si="8"/>
        <v>1</v>
      </c>
      <c r="AI60" s="197" t="s">
        <v>140</v>
      </c>
      <c r="AJ60" s="126">
        <f t="shared" si="9"/>
        <v>1</v>
      </c>
      <c r="AK60" s="109">
        <f t="shared" si="10"/>
        <v>5</v>
      </c>
      <c r="AL60" s="197">
        <v>185</v>
      </c>
      <c r="AM60" s="129">
        <f t="shared" si="11"/>
        <v>0.26019690576652604</v>
      </c>
      <c r="AN60" s="197">
        <v>243</v>
      </c>
      <c r="AO60" s="110">
        <f t="shared" si="17"/>
        <v>0.34177215189873417</v>
      </c>
      <c r="AP60" s="105">
        <f t="shared" si="12"/>
        <v>0</v>
      </c>
      <c r="AQ60" s="128">
        <f t="shared" si="13"/>
        <v>13</v>
      </c>
      <c r="AR60" s="112">
        <f t="shared" si="14"/>
        <v>0.7647058823529411</v>
      </c>
      <c r="AS60" s="64" t="s">
        <v>45</v>
      </c>
      <c r="AT60" s="74"/>
      <c r="AU60" s="59"/>
      <c r="AV60" s="59"/>
      <c r="AW60" s="59"/>
      <c r="AX60" s="59"/>
      <c r="AY60" s="59"/>
      <c r="AZ60" s="59"/>
      <c r="BA60" s="59"/>
    </row>
    <row r="61" spans="1:53" s="55" customFormat="1" ht="15" customHeight="1">
      <c r="A61" s="117"/>
      <c r="B61" s="198" t="s">
        <v>103</v>
      </c>
      <c r="C61" s="118">
        <v>44</v>
      </c>
      <c r="D61" s="197">
        <v>52</v>
      </c>
      <c r="E61" s="159"/>
      <c r="F61" s="98">
        <v>1</v>
      </c>
      <c r="G61" s="160">
        <v>951</v>
      </c>
      <c r="H61" s="197">
        <v>948</v>
      </c>
      <c r="I61" s="159"/>
      <c r="J61" s="98">
        <v>1</v>
      </c>
      <c r="K61" s="161">
        <v>34</v>
      </c>
      <c r="L61" s="197">
        <v>34</v>
      </c>
      <c r="M61" s="159"/>
      <c r="N61" s="101">
        <f t="shared" si="0"/>
        <v>1</v>
      </c>
      <c r="O61" s="197">
        <v>1492</v>
      </c>
      <c r="P61" s="197">
        <v>89</v>
      </c>
      <c r="Q61" s="101">
        <f t="shared" si="1"/>
        <v>1</v>
      </c>
      <c r="R61" s="197">
        <v>212</v>
      </c>
      <c r="S61" s="102">
        <f t="shared" si="2"/>
        <v>1</v>
      </c>
      <c r="T61" s="161">
        <v>1054</v>
      </c>
      <c r="U61" s="197">
        <v>1079</v>
      </c>
      <c r="V61" s="125">
        <f t="shared" si="15"/>
        <v>1.023719165085389</v>
      </c>
      <c r="W61" s="95">
        <f t="shared" si="3"/>
        <v>2</v>
      </c>
      <c r="X61" s="120">
        <f t="shared" si="4"/>
        <v>7</v>
      </c>
      <c r="Y61" s="197">
        <v>45</v>
      </c>
      <c r="Z61" s="105">
        <f t="shared" si="5"/>
        <v>0</v>
      </c>
      <c r="AA61" s="197">
        <v>23</v>
      </c>
      <c r="AB61" s="105">
        <f t="shared" si="6"/>
        <v>0</v>
      </c>
      <c r="AC61" s="197">
        <v>30948</v>
      </c>
      <c r="AD61" s="106">
        <f t="shared" si="16"/>
        <v>2.511197663096397</v>
      </c>
      <c r="AE61" s="101">
        <f t="shared" si="7"/>
        <v>1</v>
      </c>
      <c r="AF61" s="197">
        <v>8853</v>
      </c>
      <c r="AG61" s="159"/>
      <c r="AH61" s="98">
        <f t="shared" si="8"/>
        <v>1</v>
      </c>
      <c r="AI61" s="197" t="s">
        <v>140</v>
      </c>
      <c r="AJ61" s="126">
        <f t="shared" si="9"/>
        <v>1</v>
      </c>
      <c r="AK61" s="109">
        <f t="shared" si="10"/>
        <v>3</v>
      </c>
      <c r="AL61" s="197">
        <v>838</v>
      </c>
      <c r="AM61" s="129">
        <f t="shared" si="11"/>
        <v>0.8839662447257384</v>
      </c>
      <c r="AN61" s="197">
        <v>496</v>
      </c>
      <c r="AO61" s="110">
        <f t="shared" si="17"/>
        <v>0.5232067510548524</v>
      </c>
      <c r="AP61" s="105">
        <f t="shared" si="12"/>
        <v>2</v>
      </c>
      <c r="AQ61" s="128">
        <f t="shared" si="13"/>
        <v>12</v>
      </c>
      <c r="AR61" s="112">
        <f t="shared" si="14"/>
        <v>0.7058823529411765</v>
      </c>
      <c r="AS61" s="64" t="s">
        <v>38</v>
      </c>
      <c r="AT61" s="74"/>
      <c r="AU61" s="59"/>
      <c r="AV61" s="59"/>
      <c r="AW61" s="59"/>
      <c r="AX61" s="59"/>
      <c r="AY61" s="59"/>
      <c r="AZ61" s="59"/>
      <c r="BA61" s="59"/>
    </row>
    <row r="62" spans="1:53" s="55" customFormat="1" ht="15" customHeight="1">
      <c r="A62" s="117"/>
      <c r="B62" s="198" t="s">
        <v>104</v>
      </c>
      <c r="C62" s="118">
        <v>50</v>
      </c>
      <c r="D62" s="197">
        <v>64</v>
      </c>
      <c r="E62" s="135"/>
      <c r="F62" s="98">
        <v>1</v>
      </c>
      <c r="G62" s="131">
        <v>1095</v>
      </c>
      <c r="H62" s="197">
        <v>1096</v>
      </c>
      <c r="I62" s="136"/>
      <c r="J62" s="98">
        <v>1</v>
      </c>
      <c r="K62" s="103">
        <v>38</v>
      </c>
      <c r="L62" s="197">
        <v>38</v>
      </c>
      <c r="M62" s="120"/>
      <c r="N62" s="101">
        <f t="shared" si="0"/>
        <v>1</v>
      </c>
      <c r="O62" s="197">
        <v>989</v>
      </c>
      <c r="P62" s="197">
        <v>95</v>
      </c>
      <c r="Q62" s="101">
        <f t="shared" si="1"/>
        <v>2</v>
      </c>
      <c r="R62" s="197">
        <v>267</v>
      </c>
      <c r="S62" s="102">
        <f t="shared" si="2"/>
        <v>1</v>
      </c>
      <c r="T62" s="103">
        <v>1178</v>
      </c>
      <c r="U62" s="197">
        <v>1180</v>
      </c>
      <c r="V62" s="125">
        <f t="shared" si="15"/>
        <v>1.0016977928692699</v>
      </c>
      <c r="W62" s="95">
        <f t="shared" si="3"/>
        <v>2</v>
      </c>
      <c r="X62" s="120">
        <f t="shared" si="4"/>
        <v>8</v>
      </c>
      <c r="Y62" s="197">
        <v>62</v>
      </c>
      <c r="Z62" s="105">
        <f t="shared" si="5"/>
        <v>0</v>
      </c>
      <c r="AA62" s="197">
        <v>61</v>
      </c>
      <c r="AB62" s="105">
        <f t="shared" si="6"/>
        <v>2</v>
      </c>
      <c r="AC62" s="197">
        <v>47693</v>
      </c>
      <c r="AD62" s="106">
        <f t="shared" si="16"/>
        <v>3.347346996069624</v>
      </c>
      <c r="AE62" s="101">
        <f t="shared" si="7"/>
        <v>1</v>
      </c>
      <c r="AF62" s="197">
        <v>17993</v>
      </c>
      <c r="AG62" s="127"/>
      <c r="AH62" s="98">
        <f t="shared" si="8"/>
        <v>1</v>
      </c>
      <c r="AI62" s="197" t="s">
        <v>140</v>
      </c>
      <c r="AJ62" s="126">
        <f t="shared" si="9"/>
        <v>1</v>
      </c>
      <c r="AK62" s="109">
        <f t="shared" si="10"/>
        <v>5</v>
      </c>
      <c r="AL62" s="197">
        <v>552</v>
      </c>
      <c r="AM62" s="129">
        <f t="shared" si="11"/>
        <v>0.5036496350364964</v>
      </c>
      <c r="AN62" s="197">
        <v>86</v>
      </c>
      <c r="AO62" s="110">
        <f t="shared" si="17"/>
        <v>0.07846715328467153</v>
      </c>
      <c r="AP62" s="105">
        <f t="shared" si="12"/>
        <v>1</v>
      </c>
      <c r="AQ62" s="128">
        <f t="shared" si="13"/>
        <v>14</v>
      </c>
      <c r="AR62" s="112">
        <f t="shared" si="14"/>
        <v>0.823529411764706</v>
      </c>
      <c r="AS62" s="64" t="s">
        <v>45</v>
      </c>
      <c r="AT62" s="74"/>
      <c r="AU62" s="52"/>
      <c r="AV62" s="52"/>
      <c r="AW62" s="52"/>
      <c r="AX62" s="52"/>
      <c r="AY62" s="52"/>
      <c r="AZ62" s="52"/>
      <c r="BA62" s="52"/>
    </row>
    <row r="63" spans="1:53" s="55" customFormat="1" ht="15" customHeight="1">
      <c r="A63" s="117"/>
      <c r="B63" s="198" t="s">
        <v>105</v>
      </c>
      <c r="C63" s="118">
        <v>32</v>
      </c>
      <c r="D63" s="197">
        <v>40</v>
      </c>
      <c r="E63" s="130"/>
      <c r="F63" s="98">
        <v>1</v>
      </c>
      <c r="G63" s="144">
        <v>630</v>
      </c>
      <c r="H63" s="197">
        <v>626</v>
      </c>
      <c r="I63" s="132"/>
      <c r="J63" s="98">
        <v>1</v>
      </c>
      <c r="K63" s="146">
        <v>24</v>
      </c>
      <c r="L63" s="197">
        <v>24</v>
      </c>
      <c r="M63" s="120"/>
      <c r="N63" s="101">
        <f t="shared" si="0"/>
        <v>1</v>
      </c>
      <c r="O63" s="197">
        <v>1125</v>
      </c>
      <c r="P63" s="197">
        <v>100</v>
      </c>
      <c r="Q63" s="101">
        <f t="shared" si="1"/>
        <v>2</v>
      </c>
      <c r="R63" s="197">
        <v>212</v>
      </c>
      <c r="S63" s="102">
        <f t="shared" si="2"/>
        <v>1</v>
      </c>
      <c r="T63" s="103">
        <v>744</v>
      </c>
      <c r="U63" s="197">
        <v>730</v>
      </c>
      <c r="V63" s="125">
        <f t="shared" si="15"/>
        <v>0.9811827956989247</v>
      </c>
      <c r="W63" s="95">
        <f t="shared" si="3"/>
        <v>2</v>
      </c>
      <c r="X63" s="120">
        <f t="shared" si="4"/>
        <v>8</v>
      </c>
      <c r="Y63" s="197">
        <v>39</v>
      </c>
      <c r="Z63" s="105">
        <f t="shared" si="5"/>
        <v>0</v>
      </c>
      <c r="AA63" s="197">
        <v>44</v>
      </c>
      <c r="AB63" s="105">
        <f t="shared" si="6"/>
        <v>1</v>
      </c>
      <c r="AC63" s="197">
        <v>22713</v>
      </c>
      <c r="AD63" s="106">
        <f t="shared" si="16"/>
        <v>2.7909805849102978</v>
      </c>
      <c r="AE63" s="101">
        <f t="shared" si="7"/>
        <v>1</v>
      </c>
      <c r="AF63" s="197">
        <v>11551</v>
      </c>
      <c r="AG63" s="134"/>
      <c r="AH63" s="98">
        <f t="shared" si="8"/>
        <v>1</v>
      </c>
      <c r="AI63" s="197" t="s">
        <v>140</v>
      </c>
      <c r="AJ63" s="126">
        <f t="shared" si="9"/>
        <v>1</v>
      </c>
      <c r="AK63" s="109">
        <f t="shared" si="10"/>
        <v>4</v>
      </c>
      <c r="AL63" s="197">
        <v>201</v>
      </c>
      <c r="AM63" s="129">
        <f t="shared" si="11"/>
        <v>0.3210862619808307</v>
      </c>
      <c r="AN63" s="197">
        <v>32</v>
      </c>
      <c r="AO63" s="110">
        <f t="shared" si="17"/>
        <v>0.051118210862619806</v>
      </c>
      <c r="AP63" s="105">
        <f t="shared" si="12"/>
        <v>0</v>
      </c>
      <c r="AQ63" s="128">
        <f t="shared" si="13"/>
        <v>12</v>
      </c>
      <c r="AR63" s="112">
        <f t="shared" si="14"/>
        <v>0.7058823529411765</v>
      </c>
      <c r="AS63" s="64" t="s">
        <v>45</v>
      </c>
      <c r="AT63" s="74"/>
      <c r="AU63" s="52"/>
      <c r="AV63" s="52"/>
      <c r="AW63" s="52"/>
      <c r="AX63" s="52"/>
      <c r="AY63" s="52"/>
      <c r="AZ63" s="52"/>
      <c r="BA63" s="52"/>
    </row>
    <row r="64" spans="1:53" s="75" customFormat="1" ht="14.25" customHeight="1">
      <c r="A64" s="117"/>
      <c r="B64" s="198" t="s">
        <v>106</v>
      </c>
      <c r="C64" s="118">
        <v>34</v>
      </c>
      <c r="D64" s="197">
        <v>41</v>
      </c>
      <c r="E64" s="135"/>
      <c r="F64" s="98">
        <v>1</v>
      </c>
      <c r="G64" s="131">
        <v>724</v>
      </c>
      <c r="H64" s="197">
        <v>726</v>
      </c>
      <c r="I64" s="136"/>
      <c r="J64" s="98">
        <v>1</v>
      </c>
      <c r="K64" s="103">
        <v>26</v>
      </c>
      <c r="L64" s="197">
        <v>26</v>
      </c>
      <c r="M64" s="120"/>
      <c r="N64" s="101">
        <f t="shared" si="0"/>
        <v>1</v>
      </c>
      <c r="O64" s="197">
        <v>1302</v>
      </c>
      <c r="P64" s="197">
        <v>100</v>
      </c>
      <c r="Q64" s="101">
        <f t="shared" si="1"/>
        <v>2</v>
      </c>
      <c r="R64" s="197">
        <v>180</v>
      </c>
      <c r="S64" s="102">
        <f t="shared" si="2"/>
        <v>1</v>
      </c>
      <c r="T64" s="103">
        <v>806</v>
      </c>
      <c r="U64" s="197">
        <v>731</v>
      </c>
      <c r="V64" s="125">
        <f t="shared" si="15"/>
        <v>0.9069478908188585</v>
      </c>
      <c r="W64" s="95">
        <f t="shared" si="3"/>
        <v>2</v>
      </c>
      <c r="X64" s="120">
        <f t="shared" si="4"/>
        <v>8</v>
      </c>
      <c r="Y64" s="197">
        <v>73</v>
      </c>
      <c r="Z64" s="105">
        <f t="shared" si="5"/>
        <v>1</v>
      </c>
      <c r="AA64" s="197">
        <v>66</v>
      </c>
      <c r="AB64" s="105">
        <f t="shared" si="6"/>
        <v>2</v>
      </c>
      <c r="AC64" s="197">
        <v>35038</v>
      </c>
      <c r="AD64" s="106">
        <f t="shared" si="16"/>
        <v>3.71243907607544</v>
      </c>
      <c r="AE64" s="101">
        <f t="shared" si="7"/>
        <v>1</v>
      </c>
      <c r="AF64" s="197">
        <v>16942</v>
      </c>
      <c r="AG64" s="127"/>
      <c r="AH64" s="98">
        <f t="shared" si="8"/>
        <v>1</v>
      </c>
      <c r="AI64" s="197" t="s">
        <v>140</v>
      </c>
      <c r="AJ64" s="126">
        <f t="shared" si="9"/>
        <v>1</v>
      </c>
      <c r="AK64" s="109">
        <f t="shared" si="10"/>
        <v>6</v>
      </c>
      <c r="AL64" s="197">
        <v>1223</v>
      </c>
      <c r="AM64" s="129">
        <f t="shared" si="11"/>
        <v>1.684573002754821</v>
      </c>
      <c r="AN64" s="197">
        <v>111</v>
      </c>
      <c r="AO64" s="110">
        <f t="shared" si="17"/>
        <v>0.15289256198347106</v>
      </c>
      <c r="AP64" s="105">
        <f t="shared" si="12"/>
        <v>2</v>
      </c>
      <c r="AQ64" s="128">
        <f t="shared" si="13"/>
        <v>16</v>
      </c>
      <c r="AR64" s="112">
        <f t="shared" si="14"/>
        <v>0.9411764705882354</v>
      </c>
      <c r="AS64" s="64" t="s">
        <v>45</v>
      </c>
      <c r="AT64" s="74"/>
      <c r="AU64" s="55"/>
      <c r="AV64" s="55"/>
      <c r="AW64" s="55"/>
      <c r="AX64" s="55"/>
      <c r="AY64" s="55"/>
      <c r="AZ64" s="55"/>
      <c r="BA64" s="55"/>
    </row>
    <row r="65" spans="1:53" s="75" customFormat="1" ht="17.25" customHeight="1">
      <c r="A65" s="117"/>
      <c r="B65" s="198" t="s">
        <v>107</v>
      </c>
      <c r="C65" s="118">
        <v>47</v>
      </c>
      <c r="D65" s="197">
        <v>61</v>
      </c>
      <c r="E65" s="162"/>
      <c r="F65" s="98">
        <v>1</v>
      </c>
      <c r="G65" s="131">
        <v>1114</v>
      </c>
      <c r="H65" s="197">
        <v>1120</v>
      </c>
      <c r="I65" s="132"/>
      <c r="J65" s="98">
        <v>1</v>
      </c>
      <c r="K65" s="103">
        <v>35</v>
      </c>
      <c r="L65" s="197">
        <v>35</v>
      </c>
      <c r="M65" s="120"/>
      <c r="N65" s="101">
        <f t="shared" si="0"/>
        <v>1</v>
      </c>
      <c r="O65" s="197">
        <v>1724</v>
      </c>
      <c r="P65" s="197">
        <v>93</v>
      </c>
      <c r="Q65" s="101">
        <f t="shared" si="1"/>
        <v>2</v>
      </c>
      <c r="R65" s="197">
        <v>225</v>
      </c>
      <c r="S65" s="102">
        <f t="shared" si="2"/>
        <v>1</v>
      </c>
      <c r="T65" s="133">
        <v>1085</v>
      </c>
      <c r="U65" s="197">
        <v>1064</v>
      </c>
      <c r="V65" s="125">
        <f t="shared" si="15"/>
        <v>0.9806451612903225</v>
      </c>
      <c r="W65" s="95">
        <f t="shared" si="3"/>
        <v>2</v>
      </c>
      <c r="X65" s="120">
        <f t="shared" si="4"/>
        <v>8</v>
      </c>
      <c r="Y65" s="197">
        <v>78</v>
      </c>
      <c r="Z65" s="105">
        <f t="shared" si="5"/>
        <v>1</v>
      </c>
      <c r="AA65" s="197">
        <v>81</v>
      </c>
      <c r="AB65" s="105">
        <f t="shared" si="6"/>
        <v>2</v>
      </c>
      <c r="AC65" s="197">
        <v>44221</v>
      </c>
      <c r="AD65" s="106">
        <f t="shared" si="16"/>
        <v>3.037156593406593</v>
      </c>
      <c r="AE65" s="101">
        <f t="shared" si="7"/>
        <v>1</v>
      </c>
      <c r="AF65" s="197">
        <v>27141</v>
      </c>
      <c r="AG65" s="134"/>
      <c r="AH65" s="98">
        <f t="shared" si="8"/>
        <v>1</v>
      </c>
      <c r="AI65" s="197" t="s">
        <v>140</v>
      </c>
      <c r="AJ65" s="126">
        <f t="shared" si="9"/>
        <v>1</v>
      </c>
      <c r="AK65" s="109">
        <f t="shared" si="10"/>
        <v>6</v>
      </c>
      <c r="AL65" s="197">
        <v>776</v>
      </c>
      <c r="AM65" s="129">
        <f t="shared" si="11"/>
        <v>0.6928571428571428</v>
      </c>
      <c r="AN65" s="197">
        <v>576</v>
      </c>
      <c r="AO65" s="110">
        <f t="shared" si="17"/>
        <v>0.5142857142857142</v>
      </c>
      <c r="AP65" s="105">
        <f t="shared" si="12"/>
        <v>1</v>
      </c>
      <c r="AQ65" s="128">
        <f t="shared" si="13"/>
        <v>15</v>
      </c>
      <c r="AR65" s="112">
        <f t="shared" si="14"/>
        <v>0.8823529411764706</v>
      </c>
      <c r="AS65" s="64" t="s">
        <v>45</v>
      </c>
      <c r="AT65" s="74"/>
      <c r="AU65" s="52"/>
      <c r="AV65" s="52"/>
      <c r="AW65" s="52"/>
      <c r="AX65" s="52"/>
      <c r="AY65" s="52"/>
      <c r="AZ65" s="52"/>
      <c r="BA65" s="52"/>
    </row>
    <row r="66" spans="1:53" s="55" customFormat="1" ht="16.5" customHeight="1">
      <c r="A66" s="117"/>
      <c r="B66" s="198" t="s">
        <v>108</v>
      </c>
      <c r="C66" s="118">
        <v>68</v>
      </c>
      <c r="D66" s="197">
        <v>66</v>
      </c>
      <c r="E66" s="117"/>
      <c r="F66" s="98">
        <v>1</v>
      </c>
      <c r="G66" s="131">
        <v>1366</v>
      </c>
      <c r="H66" s="197">
        <v>1429</v>
      </c>
      <c r="I66" s="117"/>
      <c r="J66" s="98">
        <v>1</v>
      </c>
      <c r="K66" s="103">
        <v>49</v>
      </c>
      <c r="L66" s="197">
        <v>48</v>
      </c>
      <c r="M66" s="117"/>
      <c r="N66" s="101">
        <v>1</v>
      </c>
      <c r="O66" s="197">
        <v>1257</v>
      </c>
      <c r="P66" s="197">
        <v>87</v>
      </c>
      <c r="Q66" s="101">
        <f t="shared" si="1"/>
        <v>1</v>
      </c>
      <c r="R66" s="197">
        <v>195</v>
      </c>
      <c r="S66" s="102">
        <f t="shared" si="2"/>
        <v>1</v>
      </c>
      <c r="T66" s="122">
        <v>1519</v>
      </c>
      <c r="U66" s="197">
        <v>1414</v>
      </c>
      <c r="V66" s="125">
        <f t="shared" si="15"/>
        <v>0.9308755760368663</v>
      </c>
      <c r="W66" s="95">
        <f t="shared" si="3"/>
        <v>2</v>
      </c>
      <c r="X66" s="120">
        <f t="shared" si="4"/>
        <v>7</v>
      </c>
      <c r="Y66" s="197">
        <v>100</v>
      </c>
      <c r="Z66" s="105">
        <f t="shared" si="5"/>
        <v>2</v>
      </c>
      <c r="AA66" s="197">
        <v>100</v>
      </c>
      <c r="AB66" s="105">
        <f t="shared" si="6"/>
        <v>2</v>
      </c>
      <c r="AC66" s="197">
        <v>43873</v>
      </c>
      <c r="AD66" s="106">
        <f t="shared" si="16"/>
        <v>2.3616838025515423</v>
      </c>
      <c r="AE66" s="101">
        <f t="shared" si="7"/>
        <v>1</v>
      </c>
      <c r="AF66" s="197">
        <v>17395</v>
      </c>
      <c r="AG66" s="127"/>
      <c r="AH66" s="98">
        <f t="shared" si="8"/>
        <v>1</v>
      </c>
      <c r="AI66" s="197">
        <v>86</v>
      </c>
      <c r="AJ66" s="126">
        <f t="shared" si="9"/>
        <v>1</v>
      </c>
      <c r="AK66" s="109">
        <f t="shared" si="10"/>
        <v>7</v>
      </c>
      <c r="AL66" s="197">
        <v>447</v>
      </c>
      <c r="AM66" s="129">
        <f t="shared" si="11"/>
        <v>0.31280615815255425</v>
      </c>
      <c r="AN66" s="197">
        <v>44</v>
      </c>
      <c r="AO66" s="110">
        <f t="shared" si="17"/>
        <v>0.03079076277116865</v>
      </c>
      <c r="AP66" s="105">
        <f t="shared" si="12"/>
        <v>0</v>
      </c>
      <c r="AQ66" s="128">
        <f t="shared" si="13"/>
        <v>14</v>
      </c>
      <c r="AR66" s="112">
        <f t="shared" si="14"/>
        <v>0.823529411764706</v>
      </c>
      <c r="AS66" s="64" t="s">
        <v>39</v>
      </c>
      <c r="AT66" s="74"/>
      <c r="AU66" s="52"/>
      <c r="AV66" s="52"/>
      <c r="AW66" s="52"/>
      <c r="AX66" s="52"/>
      <c r="AY66" s="52"/>
      <c r="AZ66" s="52"/>
      <c r="BA66" s="52"/>
    </row>
    <row r="67" spans="1:46" s="55" customFormat="1" ht="14.25" customHeight="1">
      <c r="A67" s="117"/>
      <c r="B67" s="198" t="s">
        <v>109</v>
      </c>
      <c r="C67" s="118">
        <v>46</v>
      </c>
      <c r="D67" s="197">
        <v>56</v>
      </c>
      <c r="E67" s="130"/>
      <c r="F67" s="98">
        <v>1</v>
      </c>
      <c r="G67" s="131">
        <v>1114</v>
      </c>
      <c r="H67" s="197">
        <v>1121</v>
      </c>
      <c r="I67" s="132"/>
      <c r="J67" s="98">
        <v>1</v>
      </c>
      <c r="K67" s="103">
        <v>41</v>
      </c>
      <c r="L67" s="197">
        <v>41</v>
      </c>
      <c r="M67" s="120"/>
      <c r="N67" s="101">
        <f t="shared" si="0"/>
        <v>1</v>
      </c>
      <c r="O67" s="197">
        <v>973</v>
      </c>
      <c r="P67" s="197">
        <v>100</v>
      </c>
      <c r="Q67" s="101">
        <f t="shared" si="1"/>
        <v>2</v>
      </c>
      <c r="R67" s="197">
        <v>138</v>
      </c>
      <c r="S67" s="102">
        <f t="shared" si="2"/>
        <v>0</v>
      </c>
      <c r="T67" s="133">
        <v>1271</v>
      </c>
      <c r="U67" s="197">
        <v>1295</v>
      </c>
      <c r="V67" s="125">
        <f t="shared" si="15"/>
        <v>1.018882769472856</v>
      </c>
      <c r="W67" s="95">
        <f t="shared" si="3"/>
        <v>2</v>
      </c>
      <c r="X67" s="120">
        <f t="shared" si="4"/>
        <v>7</v>
      </c>
      <c r="Y67" s="197">
        <v>66</v>
      </c>
      <c r="Z67" s="105">
        <f t="shared" si="5"/>
        <v>0</v>
      </c>
      <c r="AA67" s="197">
        <v>62</v>
      </c>
      <c r="AB67" s="105">
        <f t="shared" si="6"/>
        <v>2</v>
      </c>
      <c r="AC67" s="197">
        <v>33800</v>
      </c>
      <c r="AD67" s="106">
        <f t="shared" si="16"/>
        <v>2.3193577163247103</v>
      </c>
      <c r="AE67" s="101">
        <f t="shared" si="7"/>
        <v>1</v>
      </c>
      <c r="AF67" s="197">
        <v>14435</v>
      </c>
      <c r="AG67" s="134"/>
      <c r="AH67" s="98">
        <f t="shared" si="8"/>
        <v>1</v>
      </c>
      <c r="AI67" s="197" t="s">
        <v>140</v>
      </c>
      <c r="AJ67" s="126">
        <f t="shared" si="9"/>
        <v>1</v>
      </c>
      <c r="AK67" s="109">
        <f t="shared" si="10"/>
        <v>5</v>
      </c>
      <c r="AL67" s="197">
        <v>273</v>
      </c>
      <c r="AM67" s="129">
        <f t="shared" si="11"/>
        <v>0.24353256021409456</v>
      </c>
      <c r="AN67" s="197">
        <v>169</v>
      </c>
      <c r="AO67" s="110">
        <f t="shared" si="17"/>
        <v>0.15075825156110614</v>
      </c>
      <c r="AP67" s="105">
        <f t="shared" si="12"/>
        <v>0</v>
      </c>
      <c r="AQ67" s="128">
        <f t="shared" si="13"/>
        <v>12</v>
      </c>
      <c r="AR67" s="112">
        <f t="shared" si="14"/>
        <v>0.7058823529411765</v>
      </c>
      <c r="AS67" s="64" t="s">
        <v>39</v>
      </c>
      <c r="AT67" s="74"/>
    </row>
    <row r="68" spans="1:53" s="55" customFormat="1" ht="15" customHeight="1">
      <c r="A68" s="117"/>
      <c r="B68" s="198" t="s">
        <v>110</v>
      </c>
      <c r="C68" s="118">
        <v>86</v>
      </c>
      <c r="D68" s="197">
        <v>106</v>
      </c>
      <c r="E68" s="130"/>
      <c r="F68" s="98">
        <v>1</v>
      </c>
      <c r="G68" s="131">
        <v>2011</v>
      </c>
      <c r="H68" s="197">
        <v>2026</v>
      </c>
      <c r="I68" s="132"/>
      <c r="J68" s="98">
        <v>1</v>
      </c>
      <c r="K68" s="103">
        <v>72</v>
      </c>
      <c r="L68" s="197">
        <v>72</v>
      </c>
      <c r="M68" s="120"/>
      <c r="N68" s="101">
        <f t="shared" si="0"/>
        <v>1</v>
      </c>
      <c r="O68" s="197">
        <v>1918</v>
      </c>
      <c r="P68" s="197">
        <v>74</v>
      </c>
      <c r="Q68" s="101">
        <f t="shared" si="1"/>
        <v>1</v>
      </c>
      <c r="R68" s="197">
        <v>249</v>
      </c>
      <c r="S68" s="102">
        <f t="shared" si="2"/>
        <v>1</v>
      </c>
      <c r="T68" s="103">
        <v>2232</v>
      </c>
      <c r="U68" s="197">
        <v>2122</v>
      </c>
      <c r="V68" s="125">
        <f t="shared" si="15"/>
        <v>0.9507168458781362</v>
      </c>
      <c r="W68" s="95">
        <f t="shared" si="3"/>
        <v>2</v>
      </c>
      <c r="X68" s="120">
        <f t="shared" si="4"/>
        <v>7</v>
      </c>
      <c r="Y68" s="197">
        <v>57</v>
      </c>
      <c r="Z68" s="105">
        <f t="shared" si="5"/>
        <v>0</v>
      </c>
      <c r="AA68" s="197">
        <v>53</v>
      </c>
      <c r="AB68" s="105">
        <f t="shared" si="6"/>
        <v>2</v>
      </c>
      <c r="AC68" s="197">
        <v>80351</v>
      </c>
      <c r="AD68" s="106">
        <f t="shared" si="16"/>
        <v>3.0507631558964237</v>
      </c>
      <c r="AE68" s="101">
        <f t="shared" si="7"/>
        <v>1</v>
      </c>
      <c r="AF68" s="197">
        <v>38948</v>
      </c>
      <c r="AG68" s="134"/>
      <c r="AH68" s="98">
        <f t="shared" si="8"/>
        <v>1</v>
      </c>
      <c r="AI68" s="197" t="s">
        <v>140</v>
      </c>
      <c r="AJ68" s="126">
        <f t="shared" si="9"/>
        <v>1</v>
      </c>
      <c r="AK68" s="109">
        <f t="shared" si="10"/>
        <v>5</v>
      </c>
      <c r="AL68" s="197">
        <v>1679</v>
      </c>
      <c r="AM68" s="129">
        <f t="shared" si="11"/>
        <v>0.8287265547877591</v>
      </c>
      <c r="AN68" s="197">
        <v>1826</v>
      </c>
      <c r="AO68" s="110">
        <f t="shared" si="17"/>
        <v>0.9012833168805529</v>
      </c>
      <c r="AP68" s="105">
        <f t="shared" si="12"/>
        <v>1</v>
      </c>
      <c r="AQ68" s="128">
        <f t="shared" si="13"/>
        <v>13</v>
      </c>
      <c r="AR68" s="112">
        <f t="shared" si="14"/>
        <v>0.7647058823529411</v>
      </c>
      <c r="AS68" s="64" t="s">
        <v>39</v>
      </c>
      <c r="AT68" s="74"/>
      <c r="AU68" s="52"/>
      <c r="AV68" s="52"/>
      <c r="AW68" s="52"/>
      <c r="AX68" s="52"/>
      <c r="AY68" s="52"/>
      <c r="AZ68" s="52"/>
      <c r="BA68" s="52"/>
    </row>
    <row r="69" spans="1:46" s="55" customFormat="1" ht="14.25" customHeight="1">
      <c r="A69" s="117"/>
      <c r="B69" s="198" t="s">
        <v>111</v>
      </c>
      <c r="C69" s="118">
        <v>69</v>
      </c>
      <c r="D69" s="197">
        <v>80</v>
      </c>
      <c r="E69" s="140"/>
      <c r="F69" s="98">
        <v>1</v>
      </c>
      <c r="G69" s="141">
        <v>2171</v>
      </c>
      <c r="H69" s="197">
        <v>2170</v>
      </c>
      <c r="I69" s="140"/>
      <c r="J69" s="98">
        <v>1</v>
      </c>
      <c r="K69" s="133">
        <v>63</v>
      </c>
      <c r="L69" s="197">
        <v>63</v>
      </c>
      <c r="M69" s="140"/>
      <c r="N69" s="101">
        <f t="shared" si="0"/>
        <v>1</v>
      </c>
      <c r="O69" s="197">
        <v>3977</v>
      </c>
      <c r="P69" s="197">
        <v>100</v>
      </c>
      <c r="Q69" s="101">
        <f t="shared" si="1"/>
        <v>2</v>
      </c>
      <c r="R69" s="197">
        <v>155</v>
      </c>
      <c r="S69" s="102">
        <f t="shared" si="2"/>
        <v>1</v>
      </c>
      <c r="T69" s="103">
        <v>1953</v>
      </c>
      <c r="U69" s="197">
        <v>1906</v>
      </c>
      <c r="V69" s="125">
        <f t="shared" si="15"/>
        <v>0.9759344598054276</v>
      </c>
      <c r="W69" s="95">
        <f t="shared" si="3"/>
        <v>2</v>
      </c>
      <c r="X69" s="120">
        <f t="shared" si="4"/>
        <v>8</v>
      </c>
      <c r="Y69" s="197">
        <v>67</v>
      </c>
      <c r="Z69" s="105">
        <f t="shared" si="5"/>
        <v>0</v>
      </c>
      <c r="AA69" s="197">
        <v>23</v>
      </c>
      <c r="AB69" s="105">
        <f t="shared" si="6"/>
        <v>0</v>
      </c>
      <c r="AC69" s="197">
        <v>61251</v>
      </c>
      <c r="AD69" s="106">
        <f t="shared" si="16"/>
        <v>2.1712513293158455</v>
      </c>
      <c r="AE69" s="101">
        <f t="shared" si="7"/>
        <v>1</v>
      </c>
      <c r="AF69" s="197">
        <v>36739</v>
      </c>
      <c r="AG69" s="134"/>
      <c r="AH69" s="98">
        <f t="shared" si="8"/>
        <v>1</v>
      </c>
      <c r="AI69" s="197" t="s">
        <v>140</v>
      </c>
      <c r="AJ69" s="126">
        <f t="shared" si="9"/>
        <v>1</v>
      </c>
      <c r="AK69" s="109">
        <f t="shared" si="10"/>
        <v>3</v>
      </c>
      <c r="AL69" s="197">
        <v>641</v>
      </c>
      <c r="AM69" s="129">
        <f t="shared" si="11"/>
        <v>0.29539170506912443</v>
      </c>
      <c r="AN69" s="197">
        <v>902</v>
      </c>
      <c r="AO69" s="110">
        <f t="shared" si="17"/>
        <v>0.41566820276497696</v>
      </c>
      <c r="AP69" s="105">
        <f t="shared" si="12"/>
        <v>0</v>
      </c>
      <c r="AQ69" s="128">
        <f t="shared" si="13"/>
        <v>11</v>
      </c>
      <c r="AR69" s="112">
        <f t="shared" si="14"/>
        <v>0.6470588235294117</v>
      </c>
      <c r="AS69" s="64" t="s">
        <v>39</v>
      </c>
      <c r="AT69" s="74"/>
    </row>
    <row r="70" spans="1:46" s="55" customFormat="1" ht="14.25" customHeight="1">
      <c r="A70" s="117"/>
      <c r="B70" s="198" t="s">
        <v>112</v>
      </c>
      <c r="C70" s="118">
        <v>20</v>
      </c>
      <c r="D70" s="197">
        <v>23</v>
      </c>
      <c r="E70" s="130"/>
      <c r="F70" s="98">
        <v>1</v>
      </c>
      <c r="G70" s="131">
        <v>358</v>
      </c>
      <c r="H70" s="197">
        <v>379</v>
      </c>
      <c r="I70" s="132"/>
      <c r="J70" s="98">
        <v>1</v>
      </c>
      <c r="K70" s="103">
        <v>15</v>
      </c>
      <c r="L70" s="197">
        <v>15</v>
      </c>
      <c r="M70" s="120"/>
      <c r="N70" s="101">
        <f aca="true" t="shared" si="18" ref="N70:N95">IF(L70&lt;&gt;K70,0,1)</f>
        <v>1</v>
      </c>
      <c r="O70" s="197">
        <v>578</v>
      </c>
      <c r="P70" s="197">
        <v>84</v>
      </c>
      <c r="Q70" s="101">
        <f aca="true" t="shared" si="19" ref="Q70:Q95">IF(P70&gt;=90,2,IF(P70&gt;=70,1,0))</f>
        <v>1</v>
      </c>
      <c r="R70" s="197">
        <v>162</v>
      </c>
      <c r="S70" s="102">
        <f aca="true" t="shared" si="20" ref="S70:S95">IF(R70&gt;150,1,0)</f>
        <v>1</v>
      </c>
      <c r="T70" s="103">
        <v>465</v>
      </c>
      <c r="U70" s="197">
        <v>441</v>
      </c>
      <c r="V70" s="125">
        <f t="shared" si="15"/>
        <v>0.9483870967741935</v>
      </c>
      <c r="W70" s="95">
        <f aca="true" t="shared" si="21" ref="W70:W95">IF(V70&gt;=90%,2,IF(V70&gt;=70%,1,0))</f>
        <v>2</v>
      </c>
      <c r="X70" s="120">
        <f aca="true" t="shared" si="22" ref="X70:X96">F70+J70+N70+Q70+S70+W70</f>
        <v>7</v>
      </c>
      <c r="Y70" s="197">
        <v>59</v>
      </c>
      <c r="Z70" s="105">
        <f aca="true" t="shared" si="23" ref="Z70:Z96">IF(Y70&gt;=90,2,IF(Y70&gt;=70,1,0))</f>
        <v>0</v>
      </c>
      <c r="AA70" s="197">
        <v>43</v>
      </c>
      <c r="AB70" s="105">
        <f aca="true" t="shared" si="24" ref="AB70:AB96">IF(AA70&gt;=50,2,IF(AA70&gt;=40,1,0))</f>
        <v>1</v>
      </c>
      <c r="AC70" s="197">
        <v>9636</v>
      </c>
      <c r="AD70" s="106">
        <f t="shared" si="16"/>
        <v>1.9557540085244571</v>
      </c>
      <c r="AE70" s="101">
        <f aca="true" t="shared" si="25" ref="AE70:AE96">IF(AD70&gt;1.36,1,0)</f>
        <v>1</v>
      </c>
      <c r="AF70" s="197">
        <v>3863</v>
      </c>
      <c r="AG70" s="134"/>
      <c r="AH70" s="98">
        <f aca="true" t="shared" si="26" ref="AH70:AH96">IF(AF70&gt;H70*3,1,0)</f>
        <v>1</v>
      </c>
      <c r="AI70" s="197" t="s">
        <v>140</v>
      </c>
      <c r="AJ70" s="126">
        <f aca="true" t="shared" si="27" ref="AJ70:AJ94">IF(AI70&gt;=60,1,0)</f>
        <v>1</v>
      </c>
      <c r="AK70" s="109">
        <f aca="true" t="shared" si="28" ref="AK70:AK96">Z70+AB70+AE70+AH70+AJ70</f>
        <v>4</v>
      </c>
      <c r="AL70" s="197">
        <v>530</v>
      </c>
      <c r="AM70" s="129">
        <f aca="true" t="shared" si="29" ref="AM70:AM95">AL70/H70</f>
        <v>1.3984168865435356</v>
      </c>
      <c r="AN70" s="197">
        <v>47</v>
      </c>
      <c r="AO70" s="110">
        <f t="shared" si="17"/>
        <v>0.12401055408970976</v>
      </c>
      <c r="AP70" s="105">
        <f aca="true" t="shared" si="30" ref="AP70:AP95">IF(AM70&gt;=85%,2,IF(AM70&gt;=50%,1,0))</f>
        <v>2</v>
      </c>
      <c r="AQ70" s="128">
        <f aca="true" t="shared" si="31" ref="AQ70:AQ96">AP70+X70+AK70</f>
        <v>13</v>
      </c>
      <c r="AR70" s="112">
        <f aca="true" t="shared" si="32" ref="AR70:AR96">((AQ70*100)/$AR$4)/100</f>
        <v>0.7647058823529411</v>
      </c>
      <c r="AS70" s="64" t="s">
        <v>39</v>
      </c>
      <c r="AT70" s="74"/>
    </row>
    <row r="71" spans="1:46" s="55" customFormat="1" ht="14.25" customHeight="1">
      <c r="A71" s="117"/>
      <c r="B71" s="198" t="s">
        <v>113</v>
      </c>
      <c r="C71" s="118">
        <v>41</v>
      </c>
      <c r="D71" s="197">
        <v>55</v>
      </c>
      <c r="E71" s="119"/>
      <c r="F71" s="120">
        <v>1</v>
      </c>
      <c r="G71" s="121">
        <v>844</v>
      </c>
      <c r="H71" s="197">
        <v>853</v>
      </c>
      <c r="I71" s="119"/>
      <c r="J71" s="120">
        <v>1</v>
      </c>
      <c r="K71" s="122">
        <v>33</v>
      </c>
      <c r="L71" s="197">
        <v>33</v>
      </c>
      <c r="M71" s="119"/>
      <c r="N71" s="123">
        <f t="shared" si="18"/>
        <v>1</v>
      </c>
      <c r="O71" s="197">
        <v>1318</v>
      </c>
      <c r="P71" s="197">
        <v>99</v>
      </c>
      <c r="Q71" s="123">
        <f t="shared" si="19"/>
        <v>2</v>
      </c>
      <c r="R71" s="197">
        <v>178</v>
      </c>
      <c r="S71" s="124">
        <f t="shared" si="20"/>
        <v>1</v>
      </c>
      <c r="T71" s="103">
        <v>1023</v>
      </c>
      <c r="U71" s="197">
        <v>939</v>
      </c>
      <c r="V71" s="125">
        <f aca="true" t="shared" si="33" ref="V71:V96">U71/T71</f>
        <v>0.9178885630498533</v>
      </c>
      <c r="W71" s="117">
        <f t="shared" si="21"/>
        <v>2</v>
      </c>
      <c r="X71" s="120">
        <f t="shared" si="22"/>
        <v>8</v>
      </c>
      <c r="Y71" s="197">
        <v>99</v>
      </c>
      <c r="Z71" s="126">
        <f t="shared" si="23"/>
        <v>2</v>
      </c>
      <c r="AA71" s="197">
        <v>100</v>
      </c>
      <c r="AB71" s="126">
        <f t="shared" si="24"/>
        <v>2</v>
      </c>
      <c r="AC71" s="197">
        <v>33783</v>
      </c>
      <c r="AD71" s="202">
        <f aca="true" t="shared" si="34" ref="AD71:AD95">AC71/H71/13</f>
        <v>3.046532599873749</v>
      </c>
      <c r="AE71" s="123">
        <f t="shared" si="25"/>
        <v>1</v>
      </c>
      <c r="AF71" s="197">
        <v>13407</v>
      </c>
      <c r="AG71" s="127"/>
      <c r="AH71" s="120">
        <f t="shared" si="26"/>
        <v>1</v>
      </c>
      <c r="AI71" s="197" t="s">
        <v>140</v>
      </c>
      <c r="AJ71" s="126">
        <f t="shared" si="27"/>
        <v>1</v>
      </c>
      <c r="AK71" s="128">
        <f t="shared" si="28"/>
        <v>7</v>
      </c>
      <c r="AL71" s="197">
        <v>2887</v>
      </c>
      <c r="AM71" s="129">
        <f t="shared" si="29"/>
        <v>3.384525205158265</v>
      </c>
      <c r="AN71" s="197">
        <v>1035</v>
      </c>
      <c r="AO71" s="129">
        <f aca="true" t="shared" si="35" ref="AO71:AO96">AN71/H71</f>
        <v>1.2133645955451349</v>
      </c>
      <c r="AP71" s="126">
        <f t="shared" si="30"/>
        <v>2</v>
      </c>
      <c r="AQ71" s="128">
        <f t="shared" si="31"/>
        <v>17</v>
      </c>
      <c r="AR71" s="203">
        <f t="shared" si="32"/>
        <v>1</v>
      </c>
      <c r="AS71" s="64" t="s">
        <v>39</v>
      </c>
      <c r="AT71" s="74"/>
    </row>
    <row r="72" spans="1:46" s="55" customFormat="1" ht="15" customHeight="1">
      <c r="A72" s="117"/>
      <c r="B72" s="198" t="s">
        <v>114</v>
      </c>
      <c r="C72" s="118">
        <v>61</v>
      </c>
      <c r="D72" s="197">
        <v>83</v>
      </c>
      <c r="E72" s="119"/>
      <c r="F72" s="98">
        <v>1</v>
      </c>
      <c r="G72" s="121">
        <v>1403</v>
      </c>
      <c r="H72" s="197">
        <v>1426</v>
      </c>
      <c r="I72" s="119"/>
      <c r="J72" s="98">
        <v>1</v>
      </c>
      <c r="K72" s="122">
        <v>49</v>
      </c>
      <c r="L72" s="197">
        <v>49</v>
      </c>
      <c r="M72" s="119"/>
      <c r="N72" s="101">
        <f t="shared" si="18"/>
        <v>1</v>
      </c>
      <c r="O72" s="197">
        <v>1212</v>
      </c>
      <c r="P72" s="197">
        <v>81</v>
      </c>
      <c r="Q72" s="101">
        <f t="shared" si="19"/>
        <v>1</v>
      </c>
      <c r="R72" s="197">
        <v>324</v>
      </c>
      <c r="S72" s="102">
        <f t="shared" si="20"/>
        <v>1</v>
      </c>
      <c r="T72" s="103">
        <v>1519</v>
      </c>
      <c r="U72" s="197">
        <v>1586</v>
      </c>
      <c r="V72" s="125">
        <f t="shared" si="33"/>
        <v>1.0441079657669519</v>
      </c>
      <c r="W72" s="95">
        <f t="shared" si="21"/>
        <v>2</v>
      </c>
      <c r="X72" s="120">
        <f t="shared" si="22"/>
        <v>7</v>
      </c>
      <c r="Y72" s="197">
        <v>60</v>
      </c>
      <c r="Z72" s="105">
        <f t="shared" si="23"/>
        <v>0</v>
      </c>
      <c r="AA72" s="197">
        <v>56</v>
      </c>
      <c r="AB72" s="105">
        <f t="shared" si="24"/>
        <v>2</v>
      </c>
      <c r="AC72" s="197">
        <v>43572</v>
      </c>
      <c r="AD72" s="106">
        <f t="shared" si="34"/>
        <v>2.350415363038084</v>
      </c>
      <c r="AE72" s="101">
        <f t="shared" si="25"/>
        <v>1</v>
      </c>
      <c r="AF72" s="197">
        <v>23337</v>
      </c>
      <c r="AG72" s="127"/>
      <c r="AH72" s="98">
        <f t="shared" si="26"/>
        <v>1</v>
      </c>
      <c r="AI72" s="197" t="s">
        <v>140</v>
      </c>
      <c r="AJ72" s="126">
        <f t="shared" si="27"/>
        <v>1</v>
      </c>
      <c r="AK72" s="109">
        <f t="shared" si="28"/>
        <v>5</v>
      </c>
      <c r="AL72" s="197">
        <v>637</v>
      </c>
      <c r="AM72" s="129">
        <f t="shared" si="29"/>
        <v>0.4467040673211781</v>
      </c>
      <c r="AN72" s="197">
        <v>10</v>
      </c>
      <c r="AO72" s="110">
        <f t="shared" si="35"/>
        <v>0.0070126227208976155</v>
      </c>
      <c r="AP72" s="105">
        <f t="shared" si="30"/>
        <v>0</v>
      </c>
      <c r="AQ72" s="128">
        <f t="shared" si="31"/>
        <v>12</v>
      </c>
      <c r="AR72" s="112">
        <f t="shared" si="32"/>
        <v>0.7058823529411765</v>
      </c>
      <c r="AS72" s="64" t="s">
        <v>45</v>
      </c>
      <c r="AT72" s="74"/>
    </row>
    <row r="73" spans="1:46" s="55" customFormat="1" ht="14.25" customHeight="1">
      <c r="A73" s="117"/>
      <c r="B73" s="198" t="s">
        <v>115</v>
      </c>
      <c r="C73" s="118">
        <v>103</v>
      </c>
      <c r="D73" s="197">
        <v>130</v>
      </c>
      <c r="E73" s="135"/>
      <c r="F73" s="98">
        <v>1</v>
      </c>
      <c r="G73" s="131">
        <v>2966</v>
      </c>
      <c r="H73" s="197">
        <v>2971</v>
      </c>
      <c r="I73" s="136"/>
      <c r="J73" s="98">
        <v>1</v>
      </c>
      <c r="K73" s="103">
        <v>89</v>
      </c>
      <c r="L73" s="197">
        <v>89</v>
      </c>
      <c r="M73" s="120"/>
      <c r="N73" s="101">
        <f t="shared" si="18"/>
        <v>1</v>
      </c>
      <c r="O73" s="197">
        <v>3058</v>
      </c>
      <c r="P73" s="197">
        <v>98</v>
      </c>
      <c r="Q73" s="101">
        <f t="shared" si="19"/>
        <v>2</v>
      </c>
      <c r="R73" s="197">
        <v>944</v>
      </c>
      <c r="S73" s="102">
        <f t="shared" si="20"/>
        <v>1</v>
      </c>
      <c r="T73" s="122">
        <v>2759</v>
      </c>
      <c r="U73" s="197">
        <v>2618</v>
      </c>
      <c r="V73" s="125">
        <f t="shared" si="33"/>
        <v>0.9488945270025372</v>
      </c>
      <c r="W73" s="95">
        <f t="shared" si="21"/>
        <v>2</v>
      </c>
      <c r="X73" s="120">
        <f t="shared" si="22"/>
        <v>8</v>
      </c>
      <c r="Y73" s="197">
        <v>62</v>
      </c>
      <c r="Z73" s="105">
        <f t="shared" si="23"/>
        <v>0</v>
      </c>
      <c r="AA73" s="197">
        <v>32</v>
      </c>
      <c r="AB73" s="105">
        <f t="shared" si="24"/>
        <v>0</v>
      </c>
      <c r="AC73" s="197">
        <v>112732</v>
      </c>
      <c r="AD73" s="106">
        <f t="shared" si="34"/>
        <v>2.918778965901147</v>
      </c>
      <c r="AE73" s="101">
        <f t="shared" si="25"/>
        <v>1</v>
      </c>
      <c r="AF73" s="197">
        <v>58770</v>
      </c>
      <c r="AG73" s="127"/>
      <c r="AH73" s="98">
        <f t="shared" si="26"/>
        <v>1</v>
      </c>
      <c r="AI73" s="197" t="s">
        <v>140</v>
      </c>
      <c r="AJ73" s="126">
        <f t="shared" si="27"/>
        <v>1</v>
      </c>
      <c r="AK73" s="109">
        <f t="shared" si="28"/>
        <v>3</v>
      </c>
      <c r="AL73" s="197">
        <v>13365</v>
      </c>
      <c r="AM73" s="129">
        <f t="shared" si="29"/>
        <v>4.498485358465163</v>
      </c>
      <c r="AN73" s="197">
        <v>3532</v>
      </c>
      <c r="AO73" s="110">
        <f t="shared" si="35"/>
        <v>1.188825311342982</v>
      </c>
      <c r="AP73" s="105">
        <f t="shared" si="30"/>
        <v>2</v>
      </c>
      <c r="AQ73" s="128">
        <f t="shared" si="31"/>
        <v>13</v>
      </c>
      <c r="AR73" s="112">
        <f t="shared" si="32"/>
        <v>0.7647058823529411</v>
      </c>
      <c r="AS73" s="64" t="s">
        <v>39</v>
      </c>
      <c r="AT73" s="74"/>
    </row>
    <row r="74" spans="1:53" s="55" customFormat="1" ht="14.25" customHeight="1">
      <c r="A74" s="117"/>
      <c r="B74" s="198" t="s">
        <v>116</v>
      </c>
      <c r="C74" s="118">
        <v>68</v>
      </c>
      <c r="D74" s="197">
        <v>82</v>
      </c>
      <c r="E74" s="130"/>
      <c r="F74" s="98">
        <v>1</v>
      </c>
      <c r="G74" s="131">
        <v>1405</v>
      </c>
      <c r="H74" s="197">
        <v>1406</v>
      </c>
      <c r="I74" s="132"/>
      <c r="J74" s="98">
        <v>1</v>
      </c>
      <c r="K74" s="103">
        <v>51</v>
      </c>
      <c r="L74" s="197">
        <v>51</v>
      </c>
      <c r="M74" s="120"/>
      <c r="N74" s="101">
        <f t="shared" si="18"/>
        <v>1</v>
      </c>
      <c r="O74" s="197">
        <v>1446</v>
      </c>
      <c r="P74" s="197">
        <v>99</v>
      </c>
      <c r="Q74" s="101">
        <f t="shared" si="19"/>
        <v>2</v>
      </c>
      <c r="R74" s="197">
        <v>264</v>
      </c>
      <c r="S74" s="102">
        <f t="shared" si="20"/>
        <v>1</v>
      </c>
      <c r="T74" s="103">
        <v>1581</v>
      </c>
      <c r="U74" s="197">
        <v>1575</v>
      </c>
      <c r="V74" s="125">
        <f t="shared" si="33"/>
        <v>0.9962049335863378</v>
      </c>
      <c r="W74" s="95">
        <f t="shared" si="21"/>
        <v>2</v>
      </c>
      <c r="X74" s="120">
        <f t="shared" si="22"/>
        <v>8</v>
      </c>
      <c r="Y74" s="197">
        <v>84</v>
      </c>
      <c r="Z74" s="105">
        <f t="shared" si="23"/>
        <v>1</v>
      </c>
      <c r="AA74" s="197">
        <v>67</v>
      </c>
      <c r="AB74" s="105">
        <f t="shared" si="24"/>
        <v>2</v>
      </c>
      <c r="AC74" s="197">
        <v>39262</v>
      </c>
      <c r="AD74" s="106">
        <f t="shared" si="34"/>
        <v>2.1480468322573585</v>
      </c>
      <c r="AE74" s="101">
        <f t="shared" si="25"/>
        <v>1</v>
      </c>
      <c r="AF74" s="197">
        <v>20896</v>
      </c>
      <c r="AG74" s="134"/>
      <c r="AH74" s="98">
        <f t="shared" si="26"/>
        <v>1</v>
      </c>
      <c r="AI74" s="197" t="s">
        <v>140</v>
      </c>
      <c r="AJ74" s="126">
        <f t="shared" si="27"/>
        <v>1</v>
      </c>
      <c r="AK74" s="109">
        <f t="shared" si="28"/>
        <v>6</v>
      </c>
      <c r="AL74" s="197">
        <v>880</v>
      </c>
      <c r="AM74" s="129">
        <f t="shared" si="29"/>
        <v>0.6258890469416786</v>
      </c>
      <c r="AN74" s="197">
        <v>44</v>
      </c>
      <c r="AO74" s="110">
        <f t="shared" si="35"/>
        <v>0.031294452347083924</v>
      </c>
      <c r="AP74" s="105">
        <f t="shared" si="30"/>
        <v>1</v>
      </c>
      <c r="AQ74" s="128">
        <f t="shared" si="31"/>
        <v>15</v>
      </c>
      <c r="AR74" s="112">
        <f t="shared" si="32"/>
        <v>0.8823529411764706</v>
      </c>
      <c r="AS74" s="64" t="s">
        <v>45</v>
      </c>
      <c r="AT74" s="74"/>
      <c r="AU74" s="59"/>
      <c r="AV74" s="59"/>
      <c r="AW74" s="59"/>
      <c r="AX74" s="59"/>
      <c r="AY74" s="59"/>
      <c r="AZ74" s="59"/>
      <c r="BA74" s="59"/>
    </row>
    <row r="75" spans="1:46" s="55" customFormat="1" ht="14.25" customHeight="1">
      <c r="A75" s="117"/>
      <c r="B75" s="198" t="s">
        <v>117</v>
      </c>
      <c r="C75" s="118">
        <v>50</v>
      </c>
      <c r="D75" s="197">
        <v>65</v>
      </c>
      <c r="E75" s="108"/>
      <c r="F75" s="98">
        <v>1</v>
      </c>
      <c r="G75" s="163">
        <v>1025</v>
      </c>
      <c r="H75" s="197">
        <v>1029</v>
      </c>
      <c r="I75" s="108"/>
      <c r="J75" s="98">
        <v>1</v>
      </c>
      <c r="K75" s="164">
        <v>41</v>
      </c>
      <c r="L75" s="197">
        <v>41</v>
      </c>
      <c r="M75" s="108"/>
      <c r="N75" s="101">
        <f t="shared" si="18"/>
        <v>1</v>
      </c>
      <c r="O75" s="197">
        <v>963</v>
      </c>
      <c r="P75" s="197">
        <v>87</v>
      </c>
      <c r="Q75" s="101">
        <f t="shared" si="19"/>
        <v>1</v>
      </c>
      <c r="R75" s="197">
        <v>290</v>
      </c>
      <c r="S75" s="102">
        <f t="shared" si="20"/>
        <v>1</v>
      </c>
      <c r="T75" s="154">
        <v>1271</v>
      </c>
      <c r="U75" s="197">
        <v>1292</v>
      </c>
      <c r="V75" s="125">
        <f t="shared" si="33"/>
        <v>1.016522423288749</v>
      </c>
      <c r="W75" s="95">
        <f t="shared" si="21"/>
        <v>2</v>
      </c>
      <c r="X75" s="120">
        <f t="shared" si="22"/>
        <v>7</v>
      </c>
      <c r="Y75" s="197">
        <v>66</v>
      </c>
      <c r="Z75" s="105">
        <f t="shared" si="23"/>
        <v>0</v>
      </c>
      <c r="AA75" s="197">
        <v>53</v>
      </c>
      <c r="AB75" s="105">
        <f t="shared" si="24"/>
        <v>2</v>
      </c>
      <c r="AC75" s="197">
        <v>34729</v>
      </c>
      <c r="AD75" s="106">
        <f t="shared" si="34"/>
        <v>2.596172534948045</v>
      </c>
      <c r="AE75" s="101">
        <f t="shared" si="25"/>
        <v>1</v>
      </c>
      <c r="AF75" s="197">
        <v>15173</v>
      </c>
      <c r="AG75" s="134"/>
      <c r="AH75" s="98">
        <f t="shared" si="26"/>
        <v>1</v>
      </c>
      <c r="AI75" s="197" t="s">
        <v>140</v>
      </c>
      <c r="AJ75" s="126">
        <f t="shared" si="27"/>
        <v>1</v>
      </c>
      <c r="AK75" s="109">
        <f t="shared" si="28"/>
        <v>5</v>
      </c>
      <c r="AL75" s="197">
        <v>948</v>
      </c>
      <c r="AM75" s="129">
        <f t="shared" si="29"/>
        <v>0.9212827988338192</v>
      </c>
      <c r="AN75" s="197">
        <v>3</v>
      </c>
      <c r="AO75" s="110">
        <f t="shared" si="35"/>
        <v>0.0029154518950437317</v>
      </c>
      <c r="AP75" s="105">
        <f t="shared" si="30"/>
        <v>2</v>
      </c>
      <c r="AQ75" s="128">
        <f t="shared" si="31"/>
        <v>14</v>
      </c>
      <c r="AR75" s="112">
        <f t="shared" si="32"/>
        <v>0.823529411764706</v>
      </c>
      <c r="AS75" s="64" t="s">
        <v>45</v>
      </c>
      <c r="AT75" s="74"/>
    </row>
    <row r="76" spans="1:53" s="55" customFormat="1" ht="14.25" customHeight="1">
      <c r="A76" s="117"/>
      <c r="B76" s="198" t="s">
        <v>118</v>
      </c>
      <c r="C76" s="118">
        <v>62</v>
      </c>
      <c r="D76" s="197">
        <v>83</v>
      </c>
      <c r="E76" s="119"/>
      <c r="F76" s="98">
        <v>1</v>
      </c>
      <c r="G76" s="121">
        <v>1396</v>
      </c>
      <c r="H76" s="197">
        <v>1398</v>
      </c>
      <c r="I76" s="119"/>
      <c r="J76" s="98">
        <v>1</v>
      </c>
      <c r="K76" s="122">
        <v>49</v>
      </c>
      <c r="L76" s="197">
        <v>49</v>
      </c>
      <c r="M76" s="119"/>
      <c r="N76" s="101">
        <f t="shared" si="18"/>
        <v>1</v>
      </c>
      <c r="O76" s="197">
        <v>1817</v>
      </c>
      <c r="P76" s="197">
        <v>91</v>
      </c>
      <c r="Q76" s="101">
        <f t="shared" si="19"/>
        <v>2</v>
      </c>
      <c r="R76" s="197">
        <v>196</v>
      </c>
      <c r="S76" s="102">
        <f t="shared" si="20"/>
        <v>1</v>
      </c>
      <c r="T76" s="103">
        <v>1519</v>
      </c>
      <c r="U76" s="197">
        <v>1535</v>
      </c>
      <c r="V76" s="125">
        <f t="shared" si="33"/>
        <v>1.010533245556287</v>
      </c>
      <c r="W76" s="95">
        <f t="shared" si="21"/>
        <v>2</v>
      </c>
      <c r="X76" s="120">
        <f t="shared" si="22"/>
        <v>8</v>
      </c>
      <c r="Y76" s="197">
        <v>76</v>
      </c>
      <c r="Z76" s="105">
        <f t="shared" si="23"/>
        <v>1</v>
      </c>
      <c r="AA76" s="197">
        <v>82</v>
      </c>
      <c r="AB76" s="105">
        <f t="shared" si="24"/>
        <v>2</v>
      </c>
      <c r="AC76" s="197">
        <v>58129</v>
      </c>
      <c r="AD76" s="106">
        <f t="shared" si="34"/>
        <v>3.1984703422471665</v>
      </c>
      <c r="AE76" s="101">
        <f t="shared" si="25"/>
        <v>1</v>
      </c>
      <c r="AF76" s="197">
        <v>27026</v>
      </c>
      <c r="AG76" s="127"/>
      <c r="AH76" s="98">
        <f t="shared" si="26"/>
        <v>1</v>
      </c>
      <c r="AI76" s="197" t="s">
        <v>140</v>
      </c>
      <c r="AJ76" s="126">
        <f t="shared" si="27"/>
        <v>1</v>
      </c>
      <c r="AK76" s="109">
        <f t="shared" si="28"/>
        <v>6</v>
      </c>
      <c r="AL76" s="197">
        <v>1217</v>
      </c>
      <c r="AM76" s="129">
        <f t="shared" si="29"/>
        <v>0.8705293276108726</v>
      </c>
      <c r="AN76" s="197">
        <v>189</v>
      </c>
      <c r="AO76" s="110">
        <f t="shared" si="35"/>
        <v>0.1351931330472103</v>
      </c>
      <c r="AP76" s="105">
        <f t="shared" si="30"/>
        <v>2</v>
      </c>
      <c r="AQ76" s="128">
        <f t="shared" si="31"/>
        <v>16</v>
      </c>
      <c r="AR76" s="112">
        <f t="shared" si="32"/>
        <v>0.9411764705882354</v>
      </c>
      <c r="AS76" s="64" t="s">
        <v>39</v>
      </c>
      <c r="AT76" s="74"/>
      <c r="AU76" s="59"/>
      <c r="AV76" s="59"/>
      <c r="AW76" s="59"/>
      <c r="AX76" s="59"/>
      <c r="AY76" s="59"/>
      <c r="AZ76" s="59"/>
      <c r="BA76" s="59"/>
    </row>
    <row r="77" spans="1:53" s="55" customFormat="1" ht="18" customHeight="1">
      <c r="A77" s="117"/>
      <c r="B77" s="198" t="s">
        <v>119</v>
      </c>
      <c r="C77" s="118">
        <v>65</v>
      </c>
      <c r="D77" s="197">
        <v>74</v>
      </c>
      <c r="E77" s="140"/>
      <c r="F77" s="98">
        <v>1</v>
      </c>
      <c r="G77" s="141">
        <v>1380</v>
      </c>
      <c r="H77" s="197">
        <v>1391</v>
      </c>
      <c r="I77" s="140"/>
      <c r="J77" s="98">
        <v>1</v>
      </c>
      <c r="K77" s="133">
        <v>50</v>
      </c>
      <c r="L77" s="197">
        <v>50</v>
      </c>
      <c r="M77" s="140"/>
      <c r="N77" s="101">
        <f t="shared" si="18"/>
        <v>1</v>
      </c>
      <c r="O77" s="197">
        <v>1360</v>
      </c>
      <c r="P77" s="197">
        <v>93</v>
      </c>
      <c r="Q77" s="101">
        <f t="shared" si="19"/>
        <v>2</v>
      </c>
      <c r="R77" s="197">
        <v>211</v>
      </c>
      <c r="S77" s="102">
        <f t="shared" si="20"/>
        <v>1</v>
      </c>
      <c r="T77" s="103">
        <v>1550</v>
      </c>
      <c r="U77" s="197">
        <v>1545</v>
      </c>
      <c r="V77" s="125">
        <f t="shared" si="33"/>
        <v>0.9967741935483871</v>
      </c>
      <c r="W77" s="95">
        <f t="shared" si="21"/>
        <v>2</v>
      </c>
      <c r="X77" s="120">
        <f t="shared" si="22"/>
        <v>8</v>
      </c>
      <c r="Y77" s="197">
        <v>47</v>
      </c>
      <c r="Z77" s="105">
        <f t="shared" si="23"/>
        <v>0</v>
      </c>
      <c r="AA77" s="197">
        <v>32</v>
      </c>
      <c r="AB77" s="105">
        <f t="shared" si="24"/>
        <v>0</v>
      </c>
      <c r="AC77" s="197">
        <v>49812</v>
      </c>
      <c r="AD77" s="106">
        <f t="shared" si="34"/>
        <v>2.7546314217773604</v>
      </c>
      <c r="AE77" s="101">
        <f t="shared" si="25"/>
        <v>1</v>
      </c>
      <c r="AF77" s="197">
        <v>23942</v>
      </c>
      <c r="AG77" s="134"/>
      <c r="AH77" s="98">
        <f t="shared" si="26"/>
        <v>1</v>
      </c>
      <c r="AI77" s="197" t="s">
        <v>140</v>
      </c>
      <c r="AJ77" s="126">
        <f t="shared" si="27"/>
        <v>1</v>
      </c>
      <c r="AK77" s="109">
        <f t="shared" si="28"/>
        <v>3</v>
      </c>
      <c r="AL77" s="197">
        <v>418</v>
      </c>
      <c r="AM77" s="129">
        <f t="shared" si="29"/>
        <v>0.30050323508267435</v>
      </c>
      <c r="AN77" s="197">
        <v>127</v>
      </c>
      <c r="AO77" s="110">
        <f t="shared" si="35"/>
        <v>0.09130122214234364</v>
      </c>
      <c r="AP77" s="105">
        <f t="shared" si="30"/>
        <v>0</v>
      </c>
      <c r="AQ77" s="128">
        <f t="shared" si="31"/>
        <v>11</v>
      </c>
      <c r="AR77" s="112">
        <f t="shared" si="32"/>
        <v>0.6470588235294117</v>
      </c>
      <c r="AS77" s="64" t="s">
        <v>39</v>
      </c>
      <c r="AT77" s="74"/>
      <c r="AU77" s="52"/>
      <c r="AV77" s="52"/>
      <c r="AW77" s="52"/>
      <c r="AX77" s="52"/>
      <c r="AY77" s="52"/>
      <c r="AZ77" s="52"/>
      <c r="BA77" s="52"/>
    </row>
    <row r="78" spans="1:53" s="55" customFormat="1" ht="18" customHeight="1">
      <c r="A78" s="117"/>
      <c r="B78" s="198" t="s">
        <v>120</v>
      </c>
      <c r="C78" s="118">
        <v>31</v>
      </c>
      <c r="D78" s="197">
        <v>34</v>
      </c>
      <c r="E78" s="130"/>
      <c r="F78" s="98">
        <v>1</v>
      </c>
      <c r="G78" s="131">
        <v>576</v>
      </c>
      <c r="H78" s="197">
        <v>577</v>
      </c>
      <c r="I78" s="132"/>
      <c r="J78" s="98">
        <v>1</v>
      </c>
      <c r="K78" s="103">
        <v>23</v>
      </c>
      <c r="L78" s="197">
        <v>23</v>
      </c>
      <c r="M78" s="120"/>
      <c r="N78" s="101">
        <f t="shared" si="18"/>
        <v>1</v>
      </c>
      <c r="O78" s="197">
        <v>820</v>
      </c>
      <c r="P78" s="197">
        <v>82</v>
      </c>
      <c r="Q78" s="101">
        <f t="shared" si="19"/>
        <v>1</v>
      </c>
      <c r="R78" s="197">
        <v>92</v>
      </c>
      <c r="S78" s="102">
        <f t="shared" si="20"/>
        <v>0</v>
      </c>
      <c r="T78" s="103">
        <v>713</v>
      </c>
      <c r="U78" s="197">
        <v>615</v>
      </c>
      <c r="V78" s="125">
        <f t="shared" si="33"/>
        <v>0.8625525946704067</v>
      </c>
      <c r="W78" s="95">
        <f t="shared" si="21"/>
        <v>1</v>
      </c>
      <c r="X78" s="120">
        <f t="shared" si="22"/>
        <v>5</v>
      </c>
      <c r="Y78" s="197">
        <v>22</v>
      </c>
      <c r="Z78" s="105">
        <f t="shared" si="23"/>
        <v>0</v>
      </c>
      <c r="AA78" s="197">
        <v>29</v>
      </c>
      <c r="AB78" s="105">
        <f t="shared" si="24"/>
        <v>0</v>
      </c>
      <c r="AC78" s="197">
        <v>25313</v>
      </c>
      <c r="AD78" s="106">
        <f t="shared" si="34"/>
        <v>3.374616717770964</v>
      </c>
      <c r="AE78" s="101">
        <f t="shared" si="25"/>
        <v>1</v>
      </c>
      <c r="AF78" s="197">
        <v>9791</v>
      </c>
      <c r="AG78" s="134"/>
      <c r="AH78" s="98">
        <f t="shared" si="26"/>
        <v>1</v>
      </c>
      <c r="AI78" s="197" t="s">
        <v>140</v>
      </c>
      <c r="AJ78" s="126">
        <f t="shared" si="27"/>
        <v>1</v>
      </c>
      <c r="AK78" s="109">
        <f t="shared" si="28"/>
        <v>3</v>
      </c>
      <c r="AL78" s="197">
        <v>445</v>
      </c>
      <c r="AM78" s="129">
        <f t="shared" si="29"/>
        <v>0.7712305025996534</v>
      </c>
      <c r="AN78" s="197">
        <v>385</v>
      </c>
      <c r="AO78" s="110">
        <f t="shared" si="35"/>
        <v>0.6672443674176777</v>
      </c>
      <c r="AP78" s="105">
        <f t="shared" si="30"/>
        <v>1</v>
      </c>
      <c r="AQ78" s="128">
        <f t="shared" si="31"/>
        <v>9</v>
      </c>
      <c r="AR78" s="112">
        <f t="shared" si="32"/>
        <v>0.5294117647058824</v>
      </c>
      <c r="AS78" s="64" t="s">
        <v>39</v>
      </c>
      <c r="AT78" s="74"/>
      <c r="AU78" s="52"/>
      <c r="AV78" s="52"/>
      <c r="AW78" s="52"/>
      <c r="AX78" s="52"/>
      <c r="AY78" s="52"/>
      <c r="AZ78" s="52"/>
      <c r="BA78" s="52"/>
    </row>
    <row r="79" spans="1:46" s="55" customFormat="1" ht="18" customHeight="1">
      <c r="A79" s="117"/>
      <c r="B79" s="198" t="s">
        <v>121</v>
      </c>
      <c r="C79" s="118">
        <v>93</v>
      </c>
      <c r="D79" s="197">
        <v>108</v>
      </c>
      <c r="E79" s="152"/>
      <c r="F79" s="98">
        <v>1</v>
      </c>
      <c r="G79" s="153">
        <v>2693</v>
      </c>
      <c r="H79" s="197">
        <v>2709</v>
      </c>
      <c r="I79" s="152"/>
      <c r="J79" s="98">
        <v>1</v>
      </c>
      <c r="K79" s="154">
        <v>79</v>
      </c>
      <c r="L79" s="197">
        <v>79</v>
      </c>
      <c r="M79" s="120"/>
      <c r="N79" s="101">
        <f t="shared" si="18"/>
        <v>1</v>
      </c>
      <c r="O79" s="197">
        <v>4919</v>
      </c>
      <c r="P79" s="197">
        <v>99</v>
      </c>
      <c r="Q79" s="101">
        <f t="shared" si="19"/>
        <v>2</v>
      </c>
      <c r="R79" s="197">
        <v>155</v>
      </c>
      <c r="S79" s="102">
        <f t="shared" si="20"/>
        <v>1</v>
      </c>
      <c r="T79" s="155">
        <v>2449</v>
      </c>
      <c r="U79" s="197">
        <v>2380</v>
      </c>
      <c r="V79" s="125">
        <f t="shared" si="33"/>
        <v>0.9718252347897101</v>
      </c>
      <c r="W79" s="95">
        <f t="shared" si="21"/>
        <v>2</v>
      </c>
      <c r="X79" s="120">
        <f t="shared" si="22"/>
        <v>8</v>
      </c>
      <c r="Y79" s="197">
        <v>26</v>
      </c>
      <c r="Z79" s="105">
        <f t="shared" si="23"/>
        <v>0</v>
      </c>
      <c r="AA79" s="197">
        <v>18</v>
      </c>
      <c r="AB79" s="105">
        <f t="shared" si="24"/>
        <v>0</v>
      </c>
      <c r="AC79" s="197">
        <v>78369</v>
      </c>
      <c r="AD79" s="106">
        <f t="shared" si="34"/>
        <v>2.225317318340574</v>
      </c>
      <c r="AE79" s="101">
        <f t="shared" si="25"/>
        <v>1</v>
      </c>
      <c r="AF79" s="197">
        <v>37639</v>
      </c>
      <c r="AG79" s="134"/>
      <c r="AH79" s="98">
        <f t="shared" si="26"/>
        <v>1</v>
      </c>
      <c r="AI79" s="197" t="s">
        <v>140</v>
      </c>
      <c r="AJ79" s="126">
        <f t="shared" si="27"/>
        <v>1</v>
      </c>
      <c r="AK79" s="109">
        <f t="shared" si="28"/>
        <v>3</v>
      </c>
      <c r="AL79" s="197">
        <v>4089</v>
      </c>
      <c r="AM79" s="129">
        <f t="shared" si="29"/>
        <v>1.5094130675526025</v>
      </c>
      <c r="AN79" s="197">
        <v>3805</v>
      </c>
      <c r="AO79" s="110">
        <f t="shared" si="35"/>
        <v>1.4045773348098929</v>
      </c>
      <c r="AP79" s="105">
        <f t="shared" si="30"/>
        <v>2</v>
      </c>
      <c r="AQ79" s="128">
        <f t="shared" si="31"/>
        <v>13</v>
      </c>
      <c r="AR79" s="112">
        <f t="shared" si="32"/>
        <v>0.7647058823529411</v>
      </c>
      <c r="AS79" s="64" t="s">
        <v>39</v>
      </c>
      <c r="AT79" s="74"/>
    </row>
    <row r="80" spans="1:53" s="55" customFormat="1" ht="18" customHeight="1">
      <c r="A80" s="117"/>
      <c r="B80" s="198" t="s">
        <v>122</v>
      </c>
      <c r="C80" s="118">
        <v>13</v>
      </c>
      <c r="D80" s="197">
        <v>15</v>
      </c>
      <c r="E80" s="135"/>
      <c r="F80" s="98">
        <v>1</v>
      </c>
      <c r="G80" s="144">
        <v>110</v>
      </c>
      <c r="H80" s="197">
        <v>110</v>
      </c>
      <c r="I80" s="136"/>
      <c r="J80" s="98">
        <v>1</v>
      </c>
      <c r="K80" s="146">
        <v>10</v>
      </c>
      <c r="L80" s="197">
        <v>10</v>
      </c>
      <c r="M80" s="120"/>
      <c r="N80" s="101">
        <f t="shared" si="18"/>
        <v>1</v>
      </c>
      <c r="O80" s="197">
        <v>138</v>
      </c>
      <c r="P80" s="197">
        <v>97</v>
      </c>
      <c r="Q80" s="101">
        <f t="shared" si="19"/>
        <v>2</v>
      </c>
      <c r="R80" s="197">
        <v>138</v>
      </c>
      <c r="S80" s="102">
        <f t="shared" si="20"/>
        <v>0</v>
      </c>
      <c r="T80" s="103">
        <v>310</v>
      </c>
      <c r="U80" s="197">
        <v>267</v>
      </c>
      <c r="V80" s="125">
        <f t="shared" si="33"/>
        <v>0.8612903225806452</v>
      </c>
      <c r="W80" s="95">
        <f t="shared" si="21"/>
        <v>1</v>
      </c>
      <c r="X80" s="120">
        <f t="shared" si="22"/>
        <v>6</v>
      </c>
      <c r="Y80" s="197">
        <v>73</v>
      </c>
      <c r="Z80" s="105">
        <f t="shared" si="23"/>
        <v>1</v>
      </c>
      <c r="AA80" s="197">
        <v>51</v>
      </c>
      <c r="AB80" s="105">
        <f t="shared" si="24"/>
        <v>2</v>
      </c>
      <c r="AC80" s="197">
        <v>6103</v>
      </c>
      <c r="AD80" s="106">
        <f t="shared" si="34"/>
        <v>4.267832167832168</v>
      </c>
      <c r="AE80" s="101">
        <f t="shared" si="25"/>
        <v>1</v>
      </c>
      <c r="AF80" s="197">
        <v>1845</v>
      </c>
      <c r="AG80" s="127"/>
      <c r="AH80" s="98">
        <f t="shared" si="26"/>
        <v>1</v>
      </c>
      <c r="AI80" s="197" t="s">
        <v>140</v>
      </c>
      <c r="AJ80" s="126">
        <f t="shared" si="27"/>
        <v>1</v>
      </c>
      <c r="AK80" s="109">
        <f t="shared" si="28"/>
        <v>6</v>
      </c>
      <c r="AL80" s="197">
        <v>180</v>
      </c>
      <c r="AM80" s="129">
        <f t="shared" si="29"/>
        <v>1.6363636363636365</v>
      </c>
      <c r="AN80" s="197">
        <v>14</v>
      </c>
      <c r="AO80" s="110">
        <f t="shared" si="35"/>
        <v>0.12727272727272726</v>
      </c>
      <c r="AP80" s="105">
        <f t="shared" si="30"/>
        <v>2</v>
      </c>
      <c r="AQ80" s="128">
        <f t="shared" si="31"/>
        <v>14</v>
      </c>
      <c r="AR80" s="112">
        <f t="shared" si="32"/>
        <v>0.823529411764706</v>
      </c>
      <c r="AS80" s="64" t="s">
        <v>39</v>
      </c>
      <c r="AT80" s="74"/>
      <c r="AU80" s="52"/>
      <c r="AV80" s="52"/>
      <c r="AW80" s="52"/>
      <c r="AX80" s="52"/>
      <c r="AY80" s="52"/>
      <c r="AZ80" s="52"/>
      <c r="BA80" s="52"/>
    </row>
    <row r="81" spans="1:53" s="55" customFormat="1" ht="18" customHeight="1">
      <c r="A81" s="117"/>
      <c r="B81" s="198" t="s">
        <v>123</v>
      </c>
      <c r="C81" s="118">
        <v>47</v>
      </c>
      <c r="D81" s="197">
        <v>59</v>
      </c>
      <c r="E81" s="119"/>
      <c r="F81" s="98">
        <v>1</v>
      </c>
      <c r="G81" s="121">
        <v>1023</v>
      </c>
      <c r="H81" s="197">
        <v>1060</v>
      </c>
      <c r="I81" s="119"/>
      <c r="J81" s="98">
        <v>1</v>
      </c>
      <c r="K81" s="122">
        <v>38</v>
      </c>
      <c r="L81" s="197">
        <v>38</v>
      </c>
      <c r="M81" s="119"/>
      <c r="N81" s="101">
        <f t="shared" si="18"/>
        <v>1</v>
      </c>
      <c r="O81" s="197">
        <v>710</v>
      </c>
      <c r="P81" s="197">
        <v>74</v>
      </c>
      <c r="Q81" s="101">
        <f t="shared" si="19"/>
        <v>1</v>
      </c>
      <c r="R81" s="197">
        <v>115</v>
      </c>
      <c r="S81" s="102">
        <f t="shared" si="20"/>
        <v>0</v>
      </c>
      <c r="T81" s="103">
        <v>1178</v>
      </c>
      <c r="U81" s="197">
        <v>1195</v>
      </c>
      <c r="V81" s="125">
        <f t="shared" si="33"/>
        <v>1.0144312393887946</v>
      </c>
      <c r="W81" s="95">
        <f t="shared" si="21"/>
        <v>2</v>
      </c>
      <c r="X81" s="120">
        <f t="shared" si="22"/>
        <v>6</v>
      </c>
      <c r="Y81" s="197">
        <v>31</v>
      </c>
      <c r="Z81" s="105">
        <f t="shared" si="23"/>
        <v>0</v>
      </c>
      <c r="AA81" s="197">
        <v>26</v>
      </c>
      <c r="AB81" s="105">
        <f t="shared" si="24"/>
        <v>0</v>
      </c>
      <c r="AC81" s="197">
        <v>30012</v>
      </c>
      <c r="AD81" s="106">
        <f t="shared" si="34"/>
        <v>2.1779390420899856</v>
      </c>
      <c r="AE81" s="101">
        <f t="shared" si="25"/>
        <v>1</v>
      </c>
      <c r="AF81" s="197">
        <v>17899</v>
      </c>
      <c r="AG81" s="127"/>
      <c r="AH81" s="98">
        <f t="shared" si="26"/>
        <v>1</v>
      </c>
      <c r="AI81" s="197" t="s">
        <v>140</v>
      </c>
      <c r="AJ81" s="126">
        <f t="shared" si="27"/>
        <v>1</v>
      </c>
      <c r="AK81" s="109">
        <f t="shared" si="28"/>
        <v>3</v>
      </c>
      <c r="AL81" s="197">
        <v>1690</v>
      </c>
      <c r="AM81" s="129">
        <f t="shared" si="29"/>
        <v>1.5943396226415094</v>
      </c>
      <c r="AN81" s="197">
        <v>127</v>
      </c>
      <c r="AO81" s="110">
        <f t="shared" si="35"/>
        <v>0.11981132075471698</v>
      </c>
      <c r="AP81" s="105">
        <f t="shared" si="30"/>
        <v>2</v>
      </c>
      <c r="AQ81" s="128">
        <f t="shared" si="31"/>
        <v>11</v>
      </c>
      <c r="AR81" s="112">
        <f t="shared" si="32"/>
        <v>0.6470588235294117</v>
      </c>
      <c r="AS81" s="64" t="s">
        <v>39</v>
      </c>
      <c r="AT81" s="74"/>
      <c r="AU81" s="52"/>
      <c r="AV81" s="52"/>
      <c r="AW81" s="52"/>
      <c r="AX81" s="52"/>
      <c r="AY81" s="52"/>
      <c r="AZ81" s="52"/>
      <c r="BA81" s="52"/>
    </row>
    <row r="82" spans="1:53" s="55" customFormat="1" ht="18" customHeight="1">
      <c r="A82" s="117"/>
      <c r="B82" s="198" t="s">
        <v>124</v>
      </c>
      <c r="C82" s="118">
        <v>30</v>
      </c>
      <c r="D82" s="197">
        <v>38</v>
      </c>
      <c r="E82" s="165"/>
      <c r="F82" s="98">
        <v>1</v>
      </c>
      <c r="G82" s="166">
        <v>608</v>
      </c>
      <c r="H82" s="197">
        <v>621</v>
      </c>
      <c r="I82" s="165"/>
      <c r="J82" s="98">
        <v>1</v>
      </c>
      <c r="K82" s="167">
        <v>27</v>
      </c>
      <c r="L82" s="197">
        <v>27</v>
      </c>
      <c r="M82" s="165"/>
      <c r="N82" s="101">
        <f t="shared" si="18"/>
        <v>1</v>
      </c>
      <c r="O82" s="197">
        <v>1137</v>
      </c>
      <c r="P82" s="197">
        <v>99</v>
      </c>
      <c r="Q82" s="101">
        <f t="shared" si="19"/>
        <v>2</v>
      </c>
      <c r="R82" s="197">
        <v>139</v>
      </c>
      <c r="S82" s="102">
        <f t="shared" si="20"/>
        <v>0</v>
      </c>
      <c r="T82" s="167">
        <v>837</v>
      </c>
      <c r="U82" s="197">
        <v>776</v>
      </c>
      <c r="V82" s="125">
        <f t="shared" si="33"/>
        <v>0.927120669056153</v>
      </c>
      <c r="W82" s="95">
        <f t="shared" si="21"/>
        <v>2</v>
      </c>
      <c r="X82" s="120">
        <f t="shared" si="22"/>
        <v>7</v>
      </c>
      <c r="Y82" s="197">
        <v>77</v>
      </c>
      <c r="Z82" s="105">
        <f t="shared" si="23"/>
        <v>1</v>
      </c>
      <c r="AA82" s="197">
        <v>46</v>
      </c>
      <c r="AB82" s="105">
        <f t="shared" si="24"/>
        <v>1</v>
      </c>
      <c r="AC82" s="197">
        <v>31235</v>
      </c>
      <c r="AD82" s="106">
        <f t="shared" si="34"/>
        <v>3.869069738634956</v>
      </c>
      <c r="AE82" s="101">
        <f t="shared" si="25"/>
        <v>1</v>
      </c>
      <c r="AF82" s="197">
        <v>8814</v>
      </c>
      <c r="AG82" s="165"/>
      <c r="AH82" s="98">
        <f t="shared" si="26"/>
        <v>1</v>
      </c>
      <c r="AI82" s="197" t="s">
        <v>140</v>
      </c>
      <c r="AJ82" s="126">
        <f t="shared" si="27"/>
        <v>1</v>
      </c>
      <c r="AK82" s="109">
        <f t="shared" si="28"/>
        <v>5</v>
      </c>
      <c r="AL82" s="197">
        <v>383</v>
      </c>
      <c r="AM82" s="129">
        <f t="shared" si="29"/>
        <v>0.6167471819645732</v>
      </c>
      <c r="AN82" s="197">
        <v>33</v>
      </c>
      <c r="AO82" s="110">
        <f t="shared" si="35"/>
        <v>0.05314009661835749</v>
      </c>
      <c r="AP82" s="105">
        <f t="shared" si="30"/>
        <v>1</v>
      </c>
      <c r="AQ82" s="128">
        <f t="shared" si="31"/>
        <v>13</v>
      </c>
      <c r="AR82" s="112">
        <f t="shared" si="32"/>
        <v>0.7647058823529411</v>
      </c>
      <c r="AS82" s="64" t="s">
        <v>45</v>
      </c>
      <c r="AT82" s="74"/>
      <c r="AU82" s="59"/>
      <c r="AV82" s="59"/>
      <c r="AW82" s="59"/>
      <c r="AX82" s="59"/>
      <c r="AY82" s="59"/>
      <c r="AZ82" s="59"/>
      <c r="BA82" s="59"/>
    </row>
    <row r="83" spans="1:53" s="55" customFormat="1" ht="18" customHeight="1">
      <c r="A83" s="117"/>
      <c r="B83" s="198" t="s">
        <v>125</v>
      </c>
      <c r="C83" s="118">
        <v>73</v>
      </c>
      <c r="D83" s="197">
        <v>88</v>
      </c>
      <c r="E83" s="135"/>
      <c r="F83" s="98">
        <v>1</v>
      </c>
      <c r="G83" s="131">
        <v>1525</v>
      </c>
      <c r="H83" s="197">
        <v>1521</v>
      </c>
      <c r="I83" s="136"/>
      <c r="J83" s="98">
        <v>1</v>
      </c>
      <c r="K83" s="103">
        <v>55</v>
      </c>
      <c r="L83" s="197">
        <v>55</v>
      </c>
      <c r="M83" s="120"/>
      <c r="N83" s="101">
        <f t="shared" si="18"/>
        <v>1</v>
      </c>
      <c r="O83" s="197">
        <v>2086</v>
      </c>
      <c r="P83" s="197">
        <v>98</v>
      </c>
      <c r="Q83" s="101">
        <f t="shared" si="19"/>
        <v>2</v>
      </c>
      <c r="R83" s="197">
        <v>169</v>
      </c>
      <c r="S83" s="102">
        <f t="shared" si="20"/>
        <v>1</v>
      </c>
      <c r="T83" s="103">
        <v>1705</v>
      </c>
      <c r="U83" s="197">
        <v>1645</v>
      </c>
      <c r="V83" s="125">
        <f t="shared" si="33"/>
        <v>0.9648093841642229</v>
      </c>
      <c r="W83" s="95">
        <f t="shared" si="21"/>
        <v>2</v>
      </c>
      <c r="X83" s="120">
        <f t="shared" si="22"/>
        <v>8</v>
      </c>
      <c r="Y83" s="197">
        <v>72</v>
      </c>
      <c r="Z83" s="105">
        <f t="shared" si="23"/>
        <v>1</v>
      </c>
      <c r="AA83" s="197">
        <v>72</v>
      </c>
      <c r="AB83" s="105">
        <f t="shared" si="24"/>
        <v>2</v>
      </c>
      <c r="AC83" s="197">
        <v>46503</v>
      </c>
      <c r="AD83" s="106">
        <f t="shared" si="34"/>
        <v>2.35184342284934</v>
      </c>
      <c r="AE83" s="101">
        <f t="shared" si="25"/>
        <v>1</v>
      </c>
      <c r="AF83" s="197">
        <v>21400</v>
      </c>
      <c r="AG83" s="127"/>
      <c r="AH83" s="98">
        <f t="shared" si="26"/>
        <v>1</v>
      </c>
      <c r="AI83" s="197" t="s">
        <v>140</v>
      </c>
      <c r="AJ83" s="126">
        <f t="shared" si="27"/>
        <v>1</v>
      </c>
      <c r="AK83" s="109">
        <f t="shared" si="28"/>
        <v>6</v>
      </c>
      <c r="AL83" s="197">
        <v>2542</v>
      </c>
      <c r="AM83" s="129">
        <f t="shared" si="29"/>
        <v>1.6712689020381328</v>
      </c>
      <c r="AN83" s="197">
        <v>579</v>
      </c>
      <c r="AO83" s="110">
        <f t="shared" si="35"/>
        <v>0.3806706114398422</v>
      </c>
      <c r="AP83" s="105">
        <f t="shared" si="30"/>
        <v>2</v>
      </c>
      <c r="AQ83" s="128">
        <f t="shared" si="31"/>
        <v>16</v>
      </c>
      <c r="AR83" s="112">
        <f t="shared" si="32"/>
        <v>0.9411764705882354</v>
      </c>
      <c r="AS83" s="64" t="s">
        <v>45</v>
      </c>
      <c r="AT83" s="74"/>
      <c r="AU83" s="52"/>
      <c r="AV83" s="52"/>
      <c r="AW83" s="52"/>
      <c r="AX83" s="52"/>
      <c r="AY83" s="52"/>
      <c r="AZ83" s="52"/>
      <c r="BA83" s="52"/>
    </row>
    <row r="84" spans="1:53" s="55" customFormat="1" ht="18" customHeight="1">
      <c r="A84" s="117"/>
      <c r="B84" s="198" t="s">
        <v>126</v>
      </c>
      <c r="C84" s="118">
        <v>69</v>
      </c>
      <c r="D84" s="197">
        <v>76</v>
      </c>
      <c r="E84" s="135"/>
      <c r="F84" s="98">
        <v>1</v>
      </c>
      <c r="G84" s="131">
        <v>1552</v>
      </c>
      <c r="H84" s="197">
        <v>1569</v>
      </c>
      <c r="I84" s="136"/>
      <c r="J84" s="98">
        <v>1</v>
      </c>
      <c r="K84" s="103">
        <v>53</v>
      </c>
      <c r="L84" s="197">
        <v>53</v>
      </c>
      <c r="M84" s="120"/>
      <c r="N84" s="101">
        <f t="shared" si="18"/>
        <v>1</v>
      </c>
      <c r="O84" s="197">
        <v>1891</v>
      </c>
      <c r="P84" s="197">
        <v>80</v>
      </c>
      <c r="Q84" s="101">
        <f t="shared" si="19"/>
        <v>1</v>
      </c>
      <c r="R84" s="197">
        <v>247</v>
      </c>
      <c r="S84" s="102">
        <f t="shared" si="20"/>
        <v>1</v>
      </c>
      <c r="T84" s="103">
        <v>1643</v>
      </c>
      <c r="U84" s="197">
        <v>1593</v>
      </c>
      <c r="V84" s="125">
        <f t="shared" si="33"/>
        <v>0.9695678636640293</v>
      </c>
      <c r="W84" s="95">
        <f t="shared" si="21"/>
        <v>2</v>
      </c>
      <c r="X84" s="120">
        <f t="shared" si="22"/>
        <v>7</v>
      </c>
      <c r="Y84" s="197">
        <v>54</v>
      </c>
      <c r="Z84" s="105">
        <f t="shared" si="23"/>
        <v>0</v>
      </c>
      <c r="AA84" s="197">
        <v>75</v>
      </c>
      <c r="AB84" s="105">
        <f t="shared" si="24"/>
        <v>2</v>
      </c>
      <c r="AC84" s="197">
        <v>52297</v>
      </c>
      <c r="AD84" s="106">
        <f t="shared" si="34"/>
        <v>2.563955483649556</v>
      </c>
      <c r="AE84" s="101">
        <f t="shared" si="25"/>
        <v>1</v>
      </c>
      <c r="AF84" s="197">
        <v>35035</v>
      </c>
      <c r="AG84" s="127"/>
      <c r="AH84" s="98">
        <f t="shared" si="26"/>
        <v>1</v>
      </c>
      <c r="AI84" s="197">
        <v>97</v>
      </c>
      <c r="AJ84" s="126">
        <f t="shared" si="27"/>
        <v>1</v>
      </c>
      <c r="AK84" s="109">
        <f t="shared" si="28"/>
        <v>5</v>
      </c>
      <c r="AL84" s="197">
        <v>311</v>
      </c>
      <c r="AM84" s="129">
        <f t="shared" si="29"/>
        <v>0.19821542383683874</v>
      </c>
      <c r="AN84" s="197">
        <v>349</v>
      </c>
      <c r="AO84" s="110">
        <f t="shared" si="35"/>
        <v>0.2224346717654557</v>
      </c>
      <c r="AP84" s="105">
        <f t="shared" si="30"/>
        <v>0</v>
      </c>
      <c r="AQ84" s="128">
        <f t="shared" si="31"/>
        <v>12</v>
      </c>
      <c r="AR84" s="112">
        <f t="shared" si="32"/>
        <v>0.7058823529411765</v>
      </c>
      <c r="AS84" s="64" t="s">
        <v>45</v>
      </c>
      <c r="AT84" s="74"/>
      <c r="AU84" s="57"/>
      <c r="AV84" s="57"/>
      <c r="AW84" s="57"/>
      <c r="AX84" s="57"/>
      <c r="AY84" s="57"/>
      <c r="AZ84" s="57"/>
      <c r="BA84" s="57"/>
    </row>
    <row r="85" spans="1:53" s="54" customFormat="1" ht="15" customHeight="1">
      <c r="A85" s="117"/>
      <c r="B85" s="198" t="s">
        <v>127</v>
      </c>
      <c r="C85" s="118">
        <v>41</v>
      </c>
      <c r="D85" s="197">
        <v>47</v>
      </c>
      <c r="E85" s="135"/>
      <c r="F85" s="98">
        <v>1</v>
      </c>
      <c r="G85" s="131">
        <v>772</v>
      </c>
      <c r="H85" s="197">
        <v>770</v>
      </c>
      <c r="I85" s="136"/>
      <c r="J85" s="98">
        <v>1</v>
      </c>
      <c r="K85" s="103">
        <v>30</v>
      </c>
      <c r="L85" s="197">
        <v>30</v>
      </c>
      <c r="M85" s="120"/>
      <c r="N85" s="101">
        <f t="shared" si="18"/>
        <v>1</v>
      </c>
      <c r="O85" s="197">
        <v>790</v>
      </c>
      <c r="P85" s="197">
        <v>63</v>
      </c>
      <c r="Q85" s="101">
        <f t="shared" si="19"/>
        <v>0</v>
      </c>
      <c r="R85" s="197">
        <v>143</v>
      </c>
      <c r="S85" s="102">
        <f t="shared" si="20"/>
        <v>0</v>
      </c>
      <c r="T85" s="103">
        <v>930</v>
      </c>
      <c r="U85" s="197">
        <v>904</v>
      </c>
      <c r="V85" s="125">
        <f t="shared" si="33"/>
        <v>0.9720430107526882</v>
      </c>
      <c r="W85" s="95">
        <f t="shared" si="21"/>
        <v>2</v>
      </c>
      <c r="X85" s="120">
        <f t="shared" si="22"/>
        <v>5</v>
      </c>
      <c r="Y85" s="197">
        <v>50</v>
      </c>
      <c r="Z85" s="105">
        <f t="shared" si="23"/>
        <v>0</v>
      </c>
      <c r="AA85" s="197">
        <v>54</v>
      </c>
      <c r="AB85" s="105">
        <f t="shared" si="24"/>
        <v>2</v>
      </c>
      <c r="AC85" s="197">
        <v>33979</v>
      </c>
      <c r="AD85" s="106">
        <f t="shared" si="34"/>
        <v>3.3945054945054944</v>
      </c>
      <c r="AE85" s="101">
        <f t="shared" si="25"/>
        <v>1</v>
      </c>
      <c r="AF85" s="197">
        <v>14816</v>
      </c>
      <c r="AG85" s="127"/>
      <c r="AH85" s="98">
        <f t="shared" si="26"/>
        <v>1</v>
      </c>
      <c r="AI85" s="197" t="s">
        <v>140</v>
      </c>
      <c r="AJ85" s="126">
        <f t="shared" si="27"/>
        <v>1</v>
      </c>
      <c r="AK85" s="109">
        <f t="shared" si="28"/>
        <v>5</v>
      </c>
      <c r="AL85" s="197">
        <v>769</v>
      </c>
      <c r="AM85" s="129">
        <f t="shared" si="29"/>
        <v>0.9987012987012988</v>
      </c>
      <c r="AN85" s="197">
        <v>84</v>
      </c>
      <c r="AO85" s="110">
        <f t="shared" si="35"/>
        <v>0.10909090909090909</v>
      </c>
      <c r="AP85" s="105">
        <f t="shared" si="30"/>
        <v>2</v>
      </c>
      <c r="AQ85" s="128">
        <f t="shared" si="31"/>
        <v>12</v>
      </c>
      <c r="AR85" s="112">
        <f t="shared" si="32"/>
        <v>0.7058823529411765</v>
      </c>
      <c r="AS85" s="64" t="s">
        <v>45</v>
      </c>
      <c r="AT85" s="74"/>
      <c r="AU85" s="55"/>
      <c r="AV85" s="55"/>
      <c r="AW85" s="55"/>
      <c r="AX85" s="55"/>
      <c r="AY85" s="55"/>
      <c r="AZ85" s="55"/>
      <c r="BA85" s="55"/>
    </row>
    <row r="86" spans="1:53" s="54" customFormat="1" ht="15" customHeight="1">
      <c r="A86" s="117"/>
      <c r="B86" s="198" t="s">
        <v>128</v>
      </c>
      <c r="C86" s="118">
        <v>36</v>
      </c>
      <c r="D86" s="197">
        <v>41</v>
      </c>
      <c r="E86" s="140"/>
      <c r="F86" s="98">
        <v>1</v>
      </c>
      <c r="G86" s="141">
        <v>619</v>
      </c>
      <c r="H86" s="197">
        <v>620</v>
      </c>
      <c r="I86" s="140"/>
      <c r="J86" s="98">
        <v>1</v>
      </c>
      <c r="K86" s="133">
        <v>27</v>
      </c>
      <c r="L86" s="197">
        <v>27</v>
      </c>
      <c r="M86" s="140"/>
      <c r="N86" s="101">
        <f t="shared" si="18"/>
        <v>1</v>
      </c>
      <c r="O86" s="197">
        <v>801</v>
      </c>
      <c r="P86" s="197">
        <v>81</v>
      </c>
      <c r="Q86" s="101">
        <f t="shared" si="19"/>
        <v>1</v>
      </c>
      <c r="R86" s="197">
        <v>268</v>
      </c>
      <c r="S86" s="102">
        <f t="shared" si="20"/>
        <v>1</v>
      </c>
      <c r="T86" s="103">
        <v>837</v>
      </c>
      <c r="U86" s="197">
        <v>810</v>
      </c>
      <c r="V86" s="125">
        <f t="shared" si="33"/>
        <v>0.967741935483871</v>
      </c>
      <c r="W86" s="95">
        <f t="shared" si="21"/>
        <v>2</v>
      </c>
      <c r="X86" s="120">
        <f t="shared" si="22"/>
        <v>7</v>
      </c>
      <c r="Y86" s="197">
        <v>76</v>
      </c>
      <c r="Z86" s="105">
        <f t="shared" si="23"/>
        <v>1</v>
      </c>
      <c r="AA86" s="197">
        <v>51</v>
      </c>
      <c r="AB86" s="105">
        <f t="shared" si="24"/>
        <v>2</v>
      </c>
      <c r="AC86" s="197">
        <v>20103</v>
      </c>
      <c r="AD86" s="106">
        <f t="shared" si="34"/>
        <v>2.494168734491315</v>
      </c>
      <c r="AE86" s="101">
        <f t="shared" si="25"/>
        <v>1</v>
      </c>
      <c r="AF86" s="197">
        <v>10407</v>
      </c>
      <c r="AG86" s="134"/>
      <c r="AH86" s="98">
        <f t="shared" si="26"/>
        <v>1</v>
      </c>
      <c r="AI86" s="197" t="s">
        <v>140</v>
      </c>
      <c r="AJ86" s="126">
        <f t="shared" si="27"/>
        <v>1</v>
      </c>
      <c r="AK86" s="109">
        <f t="shared" si="28"/>
        <v>6</v>
      </c>
      <c r="AL86" s="197">
        <v>269</v>
      </c>
      <c r="AM86" s="129">
        <f t="shared" si="29"/>
        <v>0.4338709677419355</v>
      </c>
      <c r="AN86" s="197">
        <v>392</v>
      </c>
      <c r="AO86" s="110">
        <f t="shared" si="35"/>
        <v>0.632258064516129</v>
      </c>
      <c r="AP86" s="105">
        <f t="shared" si="30"/>
        <v>0</v>
      </c>
      <c r="AQ86" s="128">
        <f t="shared" si="31"/>
        <v>13</v>
      </c>
      <c r="AR86" s="112">
        <f t="shared" si="32"/>
        <v>0.7647058823529411</v>
      </c>
      <c r="AS86" s="64" t="s">
        <v>45</v>
      </c>
      <c r="AT86" s="74"/>
      <c r="AU86" s="59" t="s">
        <v>43</v>
      </c>
      <c r="AV86" s="59"/>
      <c r="AW86" s="59"/>
      <c r="AX86" s="59"/>
      <c r="AY86" s="59"/>
      <c r="AZ86" s="59"/>
      <c r="BA86" s="59"/>
    </row>
    <row r="87" spans="1:53" s="54" customFormat="1" ht="15" customHeight="1">
      <c r="A87" s="117"/>
      <c r="B87" s="198" t="s">
        <v>129</v>
      </c>
      <c r="C87" s="118">
        <v>73</v>
      </c>
      <c r="D87" s="197">
        <v>82</v>
      </c>
      <c r="E87" s="135"/>
      <c r="F87" s="98">
        <v>1</v>
      </c>
      <c r="G87" s="168">
        <v>1536</v>
      </c>
      <c r="H87" s="197">
        <v>1546</v>
      </c>
      <c r="I87" s="136"/>
      <c r="J87" s="98">
        <v>1</v>
      </c>
      <c r="K87" s="103">
        <v>53</v>
      </c>
      <c r="L87" s="197">
        <v>53</v>
      </c>
      <c r="M87" s="120"/>
      <c r="N87" s="101">
        <f t="shared" si="18"/>
        <v>1</v>
      </c>
      <c r="O87" s="197">
        <v>2444</v>
      </c>
      <c r="P87" s="197">
        <v>95</v>
      </c>
      <c r="Q87" s="101">
        <f t="shared" si="19"/>
        <v>2</v>
      </c>
      <c r="R87" s="197">
        <v>322</v>
      </c>
      <c r="S87" s="102">
        <f t="shared" si="20"/>
        <v>1</v>
      </c>
      <c r="T87" s="103">
        <v>1643</v>
      </c>
      <c r="U87" s="197">
        <v>1990</v>
      </c>
      <c r="V87" s="125">
        <f t="shared" si="33"/>
        <v>1.2111990261716372</v>
      </c>
      <c r="W87" s="95">
        <f t="shared" si="21"/>
        <v>2</v>
      </c>
      <c r="X87" s="120">
        <f t="shared" si="22"/>
        <v>8</v>
      </c>
      <c r="Y87" s="197">
        <v>59</v>
      </c>
      <c r="Z87" s="105">
        <f t="shared" si="23"/>
        <v>0</v>
      </c>
      <c r="AA87" s="197">
        <v>53</v>
      </c>
      <c r="AB87" s="105">
        <f t="shared" si="24"/>
        <v>2</v>
      </c>
      <c r="AC87" s="197">
        <v>57386</v>
      </c>
      <c r="AD87" s="106">
        <f t="shared" si="34"/>
        <v>2.855308985968753</v>
      </c>
      <c r="AE87" s="101">
        <f t="shared" si="25"/>
        <v>1</v>
      </c>
      <c r="AF87" s="197">
        <v>35936</v>
      </c>
      <c r="AG87" s="127"/>
      <c r="AH87" s="98">
        <f t="shared" si="26"/>
        <v>1</v>
      </c>
      <c r="AI87" s="197" t="s">
        <v>140</v>
      </c>
      <c r="AJ87" s="126">
        <f t="shared" si="27"/>
        <v>1</v>
      </c>
      <c r="AK87" s="109">
        <f t="shared" si="28"/>
        <v>5</v>
      </c>
      <c r="AL87" s="197">
        <v>6862</v>
      </c>
      <c r="AM87" s="129">
        <f t="shared" si="29"/>
        <v>4.438551099611901</v>
      </c>
      <c r="AN87" s="197">
        <v>4234</v>
      </c>
      <c r="AO87" s="110">
        <f t="shared" si="35"/>
        <v>2.738680465717982</v>
      </c>
      <c r="AP87" s="105">
        <f t="shared" si="30"/>
        <v>2</v>
      </c>
      <c r="AQ87" s="128">
        <f t="shared" si="31"/>
        <v>15</v>
      </c>
      <c r="AR87" s="112">
        <f t="shared" si="32"/>
        <v>0.8823529411764706</v>
      </c>
      <c r="AS87" s="64" t="s">
        <v>38</v>
      </c>
      <c r="AT87" s="74"/>
      <c r="AU87" s="52"/>
      <c r="AV87" s="52"/>
      <c r="AW87" s="52"/>
      <c r="AX87" s="52"/>
      <c r="AY87" s="52"/>
      <c r="AZ87" s="52"/>
      <c r="BA87" s="52"/>
    </row>
    <row r="88" spans="1:46" s="78" customFormat="1" ht="15.75">
      <c r="A88" s="169"/>
      <c r="B88" s="198" t="s">
        <v>130</v>
      </c>
      <c r="C88" s="170">
        <v>102</v>
      </c>
      <c r="D88" s="197">
        <v>131</v>
      </c>
      <c r="E88" s="171"/>
      <c r="F88" s="98">
        <v>1</v>
      </c>
      <c r="G88" s="173">
        <v>2869</v>
      </c>
      <c r="H88" s="197">
        <v>2892</v>
      </c>
      <c r="I88" s="171"/>
      <c r="J88" s="98">
        <v>1</v>
      </c>
      <c r="K88" s="174">
        <v>81</v>
      </c>
      <c r="L88" s="197">
        <v>81</v>
      </c>
      <c r="M88" s="171"/>
      <c r="N88" s="101">
        <f t="shared" si="18"/>
        <v>1</v>
      </c>
      <c r="O88" s="197">
        <v>4200</v>
      </c>
      <c r="P88" s="197">
        <v>91</v>
      </c>
      <c r="Q88" s="101">
        <f t="shared" si="19"/>
        <v>2</v>
      </c>
      <c r="R88" s="197">
        <v>324</v>
      </c>
      <c r="S88" s="102">
        <f t="shared" si="20"/>
        <v>1</v>
      </c>
      <c r="T88" s="174">
        <v>2511</v>
      </c>
      <c r="U88" s="197">
        <v>2542</v>
      </c>
      <c r="V88" s="175">
        <f t="shared" si="33"/>
        <v>1.0123456790123457</v>
      </c>
      <c r="W88" s="95">
        <f t="shared" si="21"/>
        <v>2</v>
      </c>
      <c r="X88" s="172">
        <f t="shared" si="22"/>
        <v>8</v>
      </c>
      <c r="Y88" s="197">
        <v>60</v>
      </c>
      <c r="Z88" s="105">
        <f t="shared" si="23"/>
        <v>0</v>
      </c>
      <c r="AA88" s="197">
        <v>64</v>
      </c>
      <c r="AB88" s="105">
        <f t="shared" si="24"/>
        <v>2</v>
      </c>
      <c r="AC88" s="197">
        <v>90054</v>
      </c>
      <c r="AD88" s="106">
        <f t="shared" si="34"/>
        <v>2.395308011490584</v>
      </c>
      <c r="AE88" s="101">
        <f t="shared" si="25"/>
        <v>1</v>
      </c>
      <c r="AF88" s="197">
        <v>59430</v>
      </c>
      <c r="AG88" s="171"/>
      <c r="AH88" s="98">
        <f t="shared" si="26"/>
        <v>1</v>
      </c>
      <c r="AI88" s="197">
        <v>92</v>
      </c>
      <c r="AJ88" s="126">
        <f t="shared" si="27"/>
        <v>1</v>
      </c>
      <c r="AK88" s="109">
        <f t="shared" si="28"/>
        <v>5</v>
      </c>
      <c r="AL88" s="197">
        <v>3281</v>
      </c>
      <c r="AM88" s="177">
        <f t="shared" si="29"/>
        <v>1.134508990318119</v>
      </c>
      <c r="AN88" s="197">
        <v>909</v>
      </c>
      <c r="AO88" s="110">
        <f t="shared" si="35"/>
        <v>0.31431535269709543</v>
      </c>
      <c r="AP88" s="105">
        <f t="shared" si="30"/>
        <v>2</v>
      </c>
      <c r="AQ88" s="176">
        <f t="shared" si="31"/>
        <v>15</v>
      </c>
      <c r="AR88" s="112">
        <f t="shared" si="32"/>
        <v>0.8823529411764706</v>
      </c>
      <c r="AS88" s="64" t="s">
        <v>39</v>
      </c>
      <c r="AT88" s="77"/>
    </row>
    <row r="89" spans="1:53" s="55" customFormat="1" ht="16.5">
      <c r="A89" s="117"/>
      <c r="B89" s="198" t="s">
        <v>131</v>
      </c>
      <c r="C89" s="118">
        <v>20</v>
      </c>
      <c r="D89" s="197">
        <v>21</v>
      </c>
      <c r="E89" s="135"/>
      <c r="F89" s="98">
        <v>1</v>
      </c>
      <c r="G89" s="131">
        <v>446</v>
      </c>
      <c r="H89" s="197">
        <v>448</v>
      </c>
      <c r="I89" s="136"/>
      <c r="J89" s="98">
        <v>1</v>
      </c>
      <c r="K89" s="103">
        <v>16</v>
      </c>
      <c r="L89" s="197">
        <v>16</v>
      </c>
      <c r="M89" s="120"/>
      <c r="N89" s="101">
        <f t="shared" si="18"/>
        <v>1</v>
      </c>
      <c r="O89" s="197">
        <v>434</v>
      </c>
      <c r="P89" s="197">
        <v>99</v>
      </c>
      <c r="Q89" s="101">
        <f t="shared" si="19"/>
        <v>2</v>
      </c>
      <c r="R89" s="197">
        <v>185</v>
      </c>
      <c r="S89" s="102">
        <f t="shared" si="20"/>
        <v>1</v>
      </c>
      <c r="T89" s="103">
        <v>496</v>
      </c>
      <c r="U89" s="197">
        <v>347</v>
      </c>
      <c r="V89" s="125">
        <f t="shared" si="33"/>
        <v>0.6995967741935484</v>
      </c>
      <c r="W89" s="95">
        <v>2</v>
      </c>
      <c r="X89" s="120">
        <f t="shared" si="22"/>
        <v>8</v>
      </c>
      <c r="Y89" s="197">
        <v>79</v>
      </c>
      <c r="Z89" s="105">
        <f t="shared" si="23"/>
        <v>1</v>
      </c>
      <c r="AA89" s="197">
        <v>29</v>
      </c>
      <c r="AB89" s="105">
        <f t="shared" si="24"/>
        <v>0</v>
      </c>
      <c r="AC89" s="197">
        <v>17196</v>
      </c>
      <c r="AD89" s="106">
        <f t="shared" si="34"/>
        <v>2.95260989010989</v>
      </c>
      <c r="AE89" s="101">
        <f t="shared" si="25"/>
        <v>1</v>
      </c>
      <c r="AF89" s="197">
        <v>7907</v>
      </c>
      <c r="AG89" s="127"/>
      <c r="AH89" s="98">
        <f t="shared" si="26"/>
        <v>1</v>
      </c>
      <c r="AI89" s="197" t="s">
        <v>140</v>
      </c>
      <c r="AJ89" s="126">
        <f t="shared" si="27"/>
        <v>1</v>
      </c>
      <c r="AK89" s="109">
        <f t="shared" si="28"/>
        <v>4</v>
      </c>
      <c r="AL89" s="197">
        <v>154</v>
      </c>
      <c r="AM89" s="129">
        <f t="shared" si="29"/>
        <v>0.34375</v>
      </c>
      <c r="AN89" s="197">
        <v>32</v>
      </c>
      <c r="AO89" s="110">
        <f t="shared" si="35"/>
        <v>0.07142857142857142</v>
      </c>
      <c r="AP89" s="105">
        <f t="shared" si="30"/>
        <v>0</v>
      </c>
      <c r="AQ89" s="128">
        <f t="shared" si="31"/>
        <v>12</v>
      </c>
      <c r="AR89" s="112">
        <f t="shared" si="32"/>
        <v>0.7058823529411765</v>
      </c>
      <c r="AS89" s="64" t="s">
        <v>39</v>
      </c>
      <c r="AT89" s="74"/>
      <c r="AU89" s="59"/>
      <c r="AV89" s="59"/>
      <c r="AW89" s="59"/>
      <c r="AX89" s="59"/>
      <c r="AY89" s="59"/>
      <c r="AZ89" s="59"/>
      <c r="BA89" s="59"/>
    </row>
    <row r="90" spans="1:46" s="55" customFormat="1" ht="16.5">
      <c r="A90" s="117"/>
      <c r="B90" s="198" t="s">
        <v>132</v>
      </c>
      <c r="C90" s="118">
        <v>64</v>
      </c>
      <c r="D90" s="197">
        <v>79</v>
      </c>
      <c r="E90" s="152"/>
      <c r="F90" s="98">
        <v>1</v>
      </c>
      <c r="G90" s="153">
        <v>1485</v>
      </c>
      <c r="H90" s="197">
        <v>1519</v>
      </c>
      <c r="I90" s="152"/>
      <c r="J90" s="98">
        <v>1</v>
      </c>
      <c r="K90" s="154">
        <v>52</v>
      </c>
      <c r="L90" s="197">
        <v>52</v>
      </c>
      <c r="M90" s="120"/>
      <c r="N90" s="101">
        <f t="shared" si="18"/>
        <v>1</v>
      </c>
      <c r="O90" s="197">
        <v>2149</v>
      </c>
      <c r="P90" s="197">
        <v>86</v>
      </c>
      <c r="Q90" s="101">
        <f t="shared" si="19"/>
        <v>1</v>
      </c>
      <c r="R90" s="197">
        <v>212</v>
      </c>
      <c r="S90" s="102">
        <f t="shared" si="20"/>
        <v>1</v>
      </c>
      <c r="T90" s="154">
        <v>1612</v>
      </c>
      <c r="U90" s="197">
        <v>1690</v>
      </c>
      <c r="V90" s="125">
        <f t="shared" si="33"/>
        <v>1.0483870967741935</v>
      </c>
      <c r="W90" s="95">
        <f t="shared" si="21"/>
        <v>2</v>
      </c>
      <c r="X90" s="120">
        <f t="shared" si="22"/>
        <v>7</v>
      </c>
      <c r="Y90" s="197">
        <v>62</v>
      </c>
      <c r="Z90" s="105">
        <f t="shared" si="23"/>
        <v>0</v>
      </c>
      <c r="AA90" s="197">
        <v>62</v>
      </c>
      <c r="AB90" s="105">
        <f t="shared" si="24"/>
        <v>2</v>
      </c>
      <c r="AC90" s="197">
        <v>66671</v>
      </c>
      <c r="AD90" s="106">
        <f t="shared" si="34"/>
        <v>3.3762596850154454</v>
      </c>
      <c r="AE90" s="101">
        <f t="shared" si="25"/>
        <v>1</v>
      </c>
      <c r="AF90" s="197">
        <v>44678</v>
      </c>
      <c r="AG90" s="134"/>
      <c r="AH90" s="98">
        <f t="shared" si="26"/>
        <v>1</v>
      </c>
      <c r="AI90" s="197" t="s">
        <v>140</v>
      </c>
      <c r="AJ90" s="126">
        <f t="shared" si="27"/>
        <v>1</v>
      </c>
      <c r="AK90" s="109">
        <f t="shared" si="28"/>
        <v>5</v>
      </c>
      <c r="AL90" s="197">
        <v>2770</v>
      </c>
      <c r="AM90" s="129">
        <f t="shared" si="29"/>
        <v>1.8235681369321923</v>
      </c>
      <c r="AN90" s="197">
        <v>4222</v>
      </c>
      <c r="AO90" s="110">
        <f t="shared" si="35"/>
        <v>2.7794601711652405</v>
      </c>
      <c r="AP90" s="105">
        <f t="shared" si="30"/>
        <v>2</v>
      </c>
      <c r="AQ90" s="128">
        <f t="shared" si="31"/>
        <v>14</v>
      </c>
      <c r="AR90" s="112">
        <f t="shared" si="32"/>
        <v>0.823529411764706</v>
      </c>
      <c r="AS90" s="64" t="s">
        <v>39</v>
      </c>
      <c r="AT90" s="74"/>
    </row>
    <row r="91" spans="1:53" s="55" customFormat="1" ht="18" customHeight="1">
      <c r="A91" s="117"/>
      <c r="B91" s="198" t="s">
        <v>133</v>
      </c>
      <c r="C91" s="118">
        <v>127</v>
      </c>
      <c r="D91" s="197">
        <v>90</v>
      </c>
      <c r="E91" s="130"/>
      <c r="F91" s="98">
        <v>1</v>
      </c>
      <c r="G91" s="131">
        <v>1944</v>
      </c>
      <c r="H91" s="197">
        <v>3028</v>
      </c>
      <c r="I91" s="132"/>
      <c r="J91" s="98">
        <v>1</v>
      </c>
      <c r="K91" s="103">
        <v>60</v>
      </c>
      <c r="L91" s="197">
        <v>96</v>
      </c>
      <c r="M91" s="120"/>
      <c r="N91" s="101">
        <v>1</v>
      </c>
      <c r="O91" s="197">
        <v>5897</v>
      </c>
      <c r="P91" s="197">
        <v>99</v>
      </c>
      <c r="Q91" s="101">
        <f t="shared" si="19"/>
        <v>2</v>
      </c>
      <c r="R91" s="197">
        <v>189</v>
      </c>
      <c r="S91" s="102">
        <f t="shared" si="20"/>
        <v>1</v>
      </c>
      <c r="T91" s="103">
        <v>1860</v>
      </c>
      <c r="U91" s="197">
        <v>2943</v>
      </c>
      <c r="V91" s="125">
        <f t="shared" si="33"/>
        <v>1.582258064516129</v>
      </c>
      <c r="W91" s="95">
        <f t="shared" si="21"/>
        <v>2</v>
      </c>
      <c r="X91" s="120">
        <f t="shared" si="22"/>
        <v>8</v>
      </c>
      <c r="Y91" s="197">
        <v>32</v>
      </c>
      <c r="Z91" s="105">
        <f t="shared" si="23"/>
        <v>0</v>
      </c>
      <c r="AA91" s="197">
        <v>36</v>
      </c>
      <c r="AB91" s="105">
        <f t="shared" si="24"/>
        <v>0</v>
      </c>
      <c r="AC91" s="197">
        <v>61128</v>
      </c>
      <c r="AD91" s="106">
        <f t="shared" si="34"/>
        <v>1.5528909663652068</v>
      </c>
      <c r="AE91" s="101">
        <f t="shared" si="25"/>
        <v>1</v>
      </c>
      <c r="AF91" s="197">
        <v>49354</v>
      </c>
      <c r="AG91" s="134"/>
      <c r="AH91" s="98">
        <f t="shared" si="26"/>
        <v>1</v>
      </c>
      <c r="AI91" s="197" t="s">
        <v>140</v>
      </c>
      <c r="AJ91" s="126">
        <f t="shared" si="27"/>
        <v>1</v>
      </c>
      <c r="AK91" s="109">
        <f t="shared" si="28"/>
        <v>3</v>
      </c>
      <c r="AL91" s="197">
        <v>1472</v>
      </c>
      <c r="AM91" s="129">
        <f t="shared" si="29"/>
        <v>0.4861294583883752</v>
      </c>
      <c r="AN91" s="197">
        <v>4773</v>
      </c>
      <c r="AO91" s="110">
        <f t="shared" si="35"/>
        <v>1.5762879788639366</v>
      </c>
      <c r="AP91" s="105">
        <f t="shared" si="30"/>
        <v>0</v>
      </c>
      <c r="AQ91" s="128">
        <f t="shared" si="31"/>
        <v>11</v>
      </c>
      <c r="AR91" s="112">
        <f t="shared" si="32"/>
        <v>0.6470588235294117</v>
      </c>
      <c r="AS91" s="64" t="s">
        <v>39</v>
      </c>
      <c r="AT91" s="74"/>
      <c r="AU91" s="52"/>
      <c r="AV91" s="52"/>
      <c r="AW91" s="52"/>
      <c r="AX91" s="52"/>
      <c r="AY91" s="52"/>
      <c r="AZ91" s="52"/>
      <c r="BA91" s="52"/>
    </row>
    <row r="92" spans="1:53" s="55" customFormat="1" ht="16.5">
      <c r="A92" s="117"/>
      <c r="B92" s="198" t="s">
        <v>134</v>
      </c>
      <c r="C92" s="118">
        <v>55</v>
      </c>
      <c r="D92" s="197">
        <v>62</v>
      </c>
      <c r="E92" s="130"/>
      <c r="F92" s="98">
        <v>1</v>
      </c>
      <c r="G92" s="131">
        <v>1265</v>
      </c>
      <c r="H92" s="197">
        <v>1253</v>
      </c>
      <c r="I92" s="132"/>
      <c r="J92" s="98">
        <v>1</v>
      </c>
      <c r="K92" s="103">
        <v>41</v>
      </c>
      <c r="L92" s="197">
        <v>41</v>
      </c>
      <c r="M92" s="120"/>
      <c r="N92" s="101">
        <f t="shared" si="18"/>
        <v>1</v>
      </c>
      <c r="O92" s="197">
        <v>2340</v>
      </c>
      <c r="P92" s="197">
        <v>95</v>
      </c>
      <c r="Q92" s="101">
        <f t="shared" si="19"/>
        <v>2</v>
      </c>
      <c r="R92" s="197">
        <v>334</v>
      </c>
      <c r="S92" s="102">
        <f t="shared" si="20"/>
        <v>1</v>
      </c>
      <c r="T92" s="103">
        <v>1271</v>
      </c>
      <c r="U92" s="197">
        <v>1255</v>
      </c>
      <c r="V92" s="125">
        <f t="shared" si="33"/>
        <v>0.987411487018096</v>
      </c>
      <c r="W92" s="95">
        <f t="shared" si="21"/>
        <v>2</v>
      </c>
      <c r="X92" s="120">
        <f t="shared" si="22"/>
        <v>8</v>
      </c>
      <c r="Y92" s="197">
        <v>18</v>
      </c>
      <c r="Z92" s="105">
        <f t="shared" si="23"/>
        <v>0</v>
      </c>
      <c r="AA92" s="197">
        <v>36</v>
      </c>
      <c r="AB92" s="105">
        <f t="shared" si="24"/>
        <v>0</v>
      </c>
      <c r="AC92" s="197">
        <v>42278</v>
      </c>
      <c r="AD92" s="106">
        <f t="shared" si="34"/>
        <v>2.595493891583277</v>
      </c>
      <c r="AE92" s="101">
        <f t="shared" si="25"/>
        <v>1</v>
      </c>
      <c r="AF92" s="197">
        <v>21006</v>
      </c>
      <c r="AG92" s="134"/>
      <c r="AH92" s="98">
        <f t="shared" si="26"/>
        <v>1</v>
      </c>
      <c r="AI92" s="197" t="s">
        <v>140</v>
      </c>
      <c r="AJ92" s="126">
        <f t="shared" si="27"/>
        <v>1</v>
      </c>
      <c r="AK92" s="109">
        <f t="shared" si="28"/>
        <v>3</v>
      </c>
      <c r="AL92" s="197">
        <v>982</v>
      </c>
      <c r="AM92" s="129">
        <f t="shared" si="29"/>
        <v>0.7837190742218675</v>
      </c>
      <c r="AN92" s="197">
        <v>1088</v>
      </c>
      <c r="AO92" s="110">
        <f t="shared" si="35"/>
        <v>0.8683160415003991</v>
      </c>
      <c r="AP92" s="105">
        <f t="shared" si="30"/>
        <v>1</v>
      </c>
      <c r="AQ92" s="128">
        <f t="shared" si="31"/>
        <v>12</v>
      </c>
      <c r="AR92" s="112">
        <f t="shared" si="32"/>
        <v>0.7058823529411765</v>
      </c>
      <c r="AS92" s="64" t="s">
        <v>39</v>
      </c>
      <c r="AT92" s="74"/>
      <c r="AU92" s="52"/>
      <c r="AV92" s="52"/>
      <c r="AW92" s="52"/>
      <c r="AX92" s="52"/>
      <c r="AY92" s="52"/>
      <c r="AZ92" s="52"/>
      <c r="BA92" s="52"/>
    </row>
    <row r="93" spans="1:53" s="55" customFormat="1" ht="16.5">
      <c r="A93" s="117"/>
      <c r="B93" s="198" t="s">
        <v>135</v>
      </c>
      <c r="C93" s="118" t="s">
        <v>139</v>
      </c>
      <c r="D93" s="197">
        <v>52</v>
      </c>
      <c r="E93" s="140"/>
      <c r="F93" s="98">
        <v>1</v>
      </c>
      <c r="G93" s="118" t="s">
        <v>139</v>
      </c>
      <c r="H93" s="197">
        <v>1141</v>
      </c>
      <c r="I93" s="140"/>
      <c r="J93" s="98">
        <v>1</v>
      </c>
      <c r="K93" s="142" t="s">
        <v>139</v>
      </c>
      <c r="L93" s="197">
        <v>36</v>
      </c>
      <c r="M93" s="140"/>
      <c r="N93" s="101">
        <v>1</v>
      </c>
      <c r="O93" s="197">
        <v>2161</v>
      </c>
      <c r="P93" s="197">
        <v>97</v>
      </c>
      <c r="Q93" s="101">
        <f t="shared" si="19"/>
        <v>2</v>
      </c>
      <c r="R93" s="197">
        <v>55</v>
      </c>
      <c r="S93" s="102">
        <f t="shared" si="20"/>
        <v>0</v>
      </c>
      <c r="T93" s="103">
        <v>1220</v>
      </c>
      <c r="U93" s="197">
        <v>1018</v>
      </c>
      <c r="V93" s="125">
        <f t="shared" si="33"/>
        <v>0.8344262295081967</v>
      </c>
      <c r="W93" s="95">
        <f t="shared" si="21"/>
        <v>1</v>
      </c>
      <c r="X93" s="120">
        <f t="shared" si="22"/>
        <v>6</v>
      </c>
      <c r="Y93" s="197">
        <v>31</v>
      </c>
      <c r="Z93" s="105">
        <f t="shared" si="23"/>
        <v>0</v>
      </c>
      <c r="AA93" s="197">
        <v>29</v>
      </c>
      <c r="AB93" s="105">
        <f t="shared" si="24"/>
        <v>0</v>
      </c>
      <c r="AC93" s="197">
        <v>43761</v>
      </c>
      <c r="AD93" s="106">
        <f t="shared" si="34"/>
        <v>2.9502460729454594</v>
      </c>
      <c r="AE93" s="101">
        <f t="shared" si="25"/>
        <v>1</v>
      </c>
      <c r="AF93" s="197">
        <v>24563</v>
      </c>
      <c r="AG93" s="134"/>
      <c r="AH93" s="98">
        <f t="shared" si="26"/>
        <v>1</v>
      </c>
      <c r="AI93" s="197" t="s">
        <v>140</v>
      </c>
      <c r="AJ93" s="126">
        <f t="shared" si="27"/>
        <v>1</v>
      </c>
      <c r="AK93" s="109">
        <f t="shared" si="28"/>
        <v>3</v>
      </c>
      <c r="AL93" s="197">
        <v>1075</v>
      </c>
      <c r="AM93" s="129">
        <f t="shared" si="29"/>
        <v>0.9421560035056967</v>
      </c>
      <c r="AN93" s="197">
        <v>70</v>
      </c>
      <c r="AO93" s="110">
        <f t="shared" si="35"/>
        <v>0.06134969325153374</v>
      </c>
      <c r="AP93" s="105">
        <f t="shared" si="30"/>
        <v>2</v>
      </c>
      <c r="AQ93" s="128">
        <f t="shared" si="31"/>
        <v>11</v>
      </c>
      <c r="AR93" s="112">
        <f t="shared" si="32"/>
        <v>0.6470588235294117</v>
      </c>
      <c r="AS93" s="64" t="s">
        <v>39</v>
      </c>
      <c r="AT93" s="74"/>
      <c r="AU93" s="59"/>
      <c r="AV93" s="59"/>
      <c r="AW93" s="59"/>
      <c r="AX93" s="59"/>
      <c r="AY93" s="59"/>
      <c r="AZ93" s="59"/>
      <c r="BA93" s="59"/>
    </row>
    <row r="94" spans="1:46" s="55" customFormat="1" ht="16.5">
      <c r="A94" s="117"/>
      <c r="B94" s="198" t="s">
        <v>136</v>
      </c>
      <c r="C94" s="118">
        <v>69</v>
      </c>
      <c r="D94" s="197">
        <v>80</v>
      </c>
      <c r="E94" s="130"/>
      <c r="F94" s="98">
        <v>1</v>
      </c>
      <c r="G94" s="141">
        <v>1953</v>
      </c>
      <c r="H94" s="197">
        <v>1999</v>
      </c>
      <c r="I94" s="132"/>
      <c r="J94" s="98">
        <v>1</v>
      </c>
      <c r="K94" s="133">
        <v>58</v>
      </c>
      <c r="L94" s="197">
        <v>58</v>
      </c>
      <c r="M94" s="120"/>
      <c r="N94" s="101">
        <f t="shared" si="18"/>
        <v>1</v>
      </c>
      <c r="O94" s="197">
        <v>2379</v>
      </c>
      <c r="P94" s="197">
        <v>67</v>
      </c>
      <c r="Q94" s="101">
        <f t="shared" si="19"/>
        <v>0</v>
      </c>
      <c r="R94" s="197">
        <v>511</v>
      </c>
      <c r="S94" s="102">
        <f t="shared" si="20"/>
        <v>1</v>
      </c>
      <c r="T94" s="178">
        <v>1798</v>
      </c>
      <c r="U94" s="197">
        <v>1811</v>
      </c>
      <c r="V94" s="179">
        <f t="shared" si="33"/>
        <v>1.007230255839822</v>
      </c>
      <c r="W94" s="95">
        <f t="shared" si="21"/>
        <v>2</v>
      </c>
      <c r="X94" s="180">
        <f t="shared" si="22"/>
        <v>6</v>
      </c>
      <c r="Y94" s="197">
        <v>55</v>
      </c>
      <c r="Z94" s="105">
        <f t="shared" si="23"/>
        <v>0</v>
      </c>
      <c r="AA94" s="197">
        <v>35</v>
      </c>
      <c r="AB94" s="105">
        <f t="shared" si="24"/>
        <v>0</v>
      </c>
      <c r="AC94" s="197">
        <v>58873</v>
      </c>
      <c r="AD94" s="106">
        <f t="shared" si="34"/>
        <v>2.2654788932928005</v>
      </c>
      <c r="AE94" s="101">
        <f t="shared" si="25"/>
        <v>1</v>
      </c>
      <c r="AF94" s="197">
        <v>43587</v>
      </c>
      <c r="AG94" s="134"/>
      <c r="AH94" s="98">
        <f t="shared" si="26"/>
        <v>1</v>
      </c>
      <c r="AI94" s="197" t="s">
        <v>140</v>
      </c>
      <c r="AJ94" s="126">
        <f t="shared" si="27"/>
        <v>1</v>
      </c>
      <c r="AK94" s="109">
        <f t="shared" si="28"/>
        <v>3</v>
      </c>
      <c r="AL94" s="197">
        <v>1218</v>
      </c>
      <c r="AM94" s="129">
        <f t="shared" si="29"/>
        <v>0.609304652326163</v>
      </c>
      <c r="AN94" s="197">
        <v>9</v>
      </c>
      <c r="AO94" s="110">
        <f t="shared" si="35"/>
        <v>0.004502251125562781</v>
      </c>
      <c r="AP94" s="105">
        <f t="shared" si="30"/>
        <v>1</v>
      </c>
      <c r="AQ94" s="128">
        <f t="shared" si="31"/>
        <v>10</v>
      </c>
      <c r="AR94" s="112">
        <f t="shared" si="32"/>
        <v>0.5882352941176471</v>
      </c>
      <c r="AS94" s="64" t="s">
        <v>39</v>
      </c>
      <c r="AT94" s="51"/>
    </row>
    <row r="95" spans="1:45" s="94" customFormat="1" ht="16.5">
      <c r="A95" s="181"/>
      <c r="B95" s="198" t="s">
        <v>137</v>
      </c>
      <c r="C95" s="118">
        <v>81</v>
      </c>
      <c r="D95" s="197">
        <v>101</v>
      </c>
      <c r="E95" s="181"/>
      <c r="F95" s="98">
        <v>1</v>
      </c>
      <c r="G95" s="182">
        <v>1982</v>
      </c>
      <c r="H95" s="197">
        <v>1992</v>
      </c>
      <c r="I95" s="181"/>
      <c r="J95" s="98">
        <v>1</v>
      </c>
      <c r="K95" s="178">
        <v>63</v>
      </c>
      <c r="L95" s="197">
        <v>63</v>
      </c>
      <c r="M95" s="183"/>
      <c r="N95" s="101">
        <f t="shared" si="18"/>
        <v>1</v>
      </c>
      <c r="O95" s="197">
        <v>3134</v>
      </c>
      <c r="P95" s="197">
        <v>99</v>
      </c>
      <c r="Q95" s="101">
        <f t="shared" si="19"/>
        <v>2</v>
      </c>
      <c r="R95" s="197">
        <v>231</v>
      </c>
      <c r="S95" s="102">
        <f t="shared" si="20"/>
        <v>1</v>
      </c>
      <c r="T95" s="133">
        <v>1953</v>
      </c>
      <c r="U95" s="197">
        <v>2043</v>
      </c>
      <c r="V95" s="179">
        <f t="shared" si="33"/>
        <v>1.0460829493087558</v>
      </c>
      <c r="W95" s="95">
        <f t="shared" si="21"/>
        <v>2</v>
      </c>
      <c r="X95" s="180">
        <f t="shared" si="22"/>
        <v>8</v>
      </c>
      <c r="Y95" s="197">
        <v>88</v>
      </c>
      <c r="Z95" s="105">
        <f t="shared" si="23"/>
        <v>1</v>
      </c>
      <c r="AA95" s="197">
        <v>10</v>
      </c>
      <c r="AB95" s="105">
        <f t="shared" si="24"/>
        <v>0</v>
      </c>
      <c r="AC95" s="197">
        <v>82120</v>
      </c>
      <c r="AD95" s="106">
        <f t="shared" si="34"/>
        <v>3.171146122953352</v>
      </c>
      <c r="AE95" s="101">
        <f t="shared" si="25"/>
        <v>1</v>
      </c>
      <c r="AF95" s="197">
        <v>41821</v>
      </c>
      <c r="AG95" s="184"/>
      <c r="AH95" s="98">
        <f t="shared" si="26"/>
        <v>1</v>
      </c>
      <c r="AI95" s="197" t="s">
        <v>140</v>
      </c>
      <c r="AJ95" s="126">
        <v>1</v>
      </c>
      <c r="AK95" s="109">
        <f t="shared" si="28"/>
        <v>4</v>
      </c>
      <c r="AL95" s="197">
        <v>3454</v>
      </c>
      <c r="AM95" s="185">
        <f t="shared" si="29"/>
        <v>1.7339357429718876</v>
      </c>
      <c r="AN95" s="197">
        <v>8474</v>
      </c>
      <c r="AO95" s="186">
        <f t="shared" si="35"/>
        <v>4.254016064257028</v>
      </c>
      <c r="AP95" s="105">
        <f t="shared" si="30"/>
        <v>2</v>
      </c>
      <c r="AQ95" s="128">
        <f t="shared" si="31"/>
        <v>14</v>
      </c>
      <c r="AR95" s="112">
        <f t="shared" si="32"/>
        <v>0.823529411764706</v>
      </c>
      <c r="AS95" s="64" t="s">
        <v>38</v>
      </c>
    </row>
    <row r="96" spans="1:45" s="94" customFormat="1" ht="15.75">
      <c r="A96" s="187"/>
      <c r="B96" s="198" t="s">
        <v>138</v>
      </c>
      <c r="C96" s="154">
        <v>15</v>
      </c>
      <c r="D96" s="197">
        <v>15</v>
      </c>
      <c r="E96" s="187"/>
      <c r="F96" s="98">
        <v>1</v>
      </c>
      <c r="G96" s="188">
        <v>588</v>
      </c>
      <c r="H96" s="197">
        <v>550</v>
      </c>
      <c r="I96" s="187"/>
      <c r="J96" s="98">
        <v>1</v>
      </c>
      <c r="K96" s="170">
        <v>21</v>
      </c>
      <c r="L96" s="197">
        <v>21</v>
      </c>
      <c r="M96" s="189"/>
      <c r="N96" s="123">
        <f>IF(L96&lt;&gt;K96,0,1)</f>
        <v>1</v>
      </c>
      <c r="O96" s="197">
        <v>290</v>
      </c>
      <c r="P96" s="197">
        <v>43</v>
      </c>
      <c r="Q96" s="123">
        <v>2</v>
      </c>
      <c r="R96" s="197">
        <v>50</v>
      </c>
      <c r="S96" s="124">
        <v>1</v>
      </c>
      <c r="T96" s="190">
        <v>450</v>
      </c>
      <c r="U96" s="197">
        <v>252</v>
      </c>
      <c r="V96" s="179">
        <f t="shared" si="33"/>
        <v>0.56</v>
      </c>
      <c r="W96" s="95">
        <v>2</v>
      </c>
      <c r="X96" s="180">
        <f t="shared" si="22"/>
        <v>8</v>
      </c>
      <c r="Y96" s="197">
        <v>58</v>
      </c>
      <c r="Z96" s="105">
        <f t="shared" si="23"/>
        <v>0</v>
      </c>
      <c r="AA96" s="197">
        <v>67</v>
      </c>
      <c r="AB96" s="105">
        <f t="shared" si="24"/>
        <v>2</v>
      </c>
      <c r="AC96" s="197">
        <v>7478</v>
      </c>
      <c r="AD96" s="106">
        <f>AC96/H96/13</f>
        <v>1.0458741258741258</v>
      </c>
      <c r="AE96" s="101">
        <f t="shared" si="25"/>
        <v>0</v>
      </c>
      <c r="AF96" s="197">
        <v>6132</v>
      </c>
      <c r="AG96" s="191"/>
      <c r="AH96" s="98">
        <f t="shared" si="26"/>
        <v>1</v>
      </c>
      <c r="AI96" s="197">
        <v>0</v>
      </c>
      <c r="AJ96" s="126">
        <v>1</v>
      </c>
      <c r="AK96" s="109">
        <f t="shared" si="28"/>
        <v>4</v>
      </c>
      <c r="AL96" s="197">
        <v>0</v>
      </c>
      <c r="AM96" s="192" t="s">
        <v>140</v>
      </c>
      <c r="AN96" s="197">
        <v>40</v>
      </c>
      <c r="AO96" s="186">
        <f t="shared" si="35"/>
        <v>0.07272727272727272</v>
      </c>
      <c r="AP96" s="105">
        <v>1</v>
      </c>
      <c r="AQ96" s="128">
        <f t="shared" si="31"/>
        <v>13</v>
      </c>
      <c r="AR96" s="112">
        <f t="shared" si="32"/>
        <v>0.7647058823529411</v>
      </c>
      <c r="AS96" s="76" t="s">
        <v>38</v>
      </c>
    </row>
    <row r="97" spans="1:45" s="55" customFormat="1" ht="15">
      <c r="A97" s="79"/>
      <c r="B97" s="80"/>
      <c r="C97" s="80"/>
      <c r="D97" s="80"/>
      <c r="E97" s="80"/>
      <c r="F97" s="80"/>
      <c r="G97" s="80"/>
      <c r="H97" s="80"/>
      <c r="I97" s="80"/>
      <c r="J97" s="79"/>
      <c r="K97" s="79"/>
      <c r="L97" s="81"/>
      <c r="M97" s="65"/>
      <c r="N97" s="82"/>
      <c r="O97" s="81"/>
      <c r="P97" s="83"/>
      <c r="Q97" s="82"/>
      <c r="R97" s="81"/>
      <c r="S97" s="5"/>
      <c r="T97" s="31"/>
      <c r="U97" s="85"/>
      <c r="V97" s="84"/>
      <c r="W97" s="84"/>
      <c r="X97" s="91"/>
      <c r="Y97" s="229"/>
      <c r="Z97" s="229"/>
      <c r="AA97" s="229"/>
      <c r="AB97" s="229"/>
      <c r="AC97" s="81"/>
      <c r="AD97" s="86"/>
      <c r="AE97" s="82"/>
      <c r="AF97" s="81"/>
      <c r="AG97" s="87"/>
      <c r="AH97" s="65"/>
      <c r="AI97" s="83"/>
      <c r="AJ97" s="65"/>
      <c r="AK97" s="88"/>
      <c r="AL97" s="81"/>
      <c r="AM97" s="89"/>
      <c r="AN97" s="81"/>
      <c r="AO97" s="89"/>
      <c r="AP97" s="65"/>
      <c r="AQ97" s="88"/>
      <c r="AS97" s="90"/>
    </row>
    <row r="98" spans="1:45" s="5" customFormat="1" ht="44.25" customHeight="1">
      <c r="A98" s="230" t="s">
        <v>142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</row>
    <row r="99" spans="1:45" s="5" customFormat="1" ht="15">
      <c r="A99" s="35"/>
      <c r="B99" s="200"/>
      <c r="C99" s="200"/>
      <c r="D99" s="200"/>
      <c r="E99" s="200"/>
      <c r="F99" s="200"/>
      <c r="G99" s="200"/>
      <c r="H99" s="200"/>
      <c r="I99" s="200"/>
      <c r="J99" s="35"/>
      <c r="K99" s="200"/>
      <c r="L99" s="15"/>
      <c r="M99" s="6"/>
      <c r="N99" s="17"/>
      <c r="O99" s="15"/>
      <c r="P99" s="18"/>
      <c r="Q99" s="17"/>
      <c r="R99" s="15"/>
      <c r="S99" s="9"/>
      <c r="T99" s="31"/>
      <c r="U99" s="68"/>
      <c r="V99" s="31"/>
      <c r="W99" s="31"/>
      <c r="AC99" s="15"/>
      <c r="AD99" s="19"/>
      <c r="AE99" s="17"/>
      <c r="AF99" s="15"/>
      <c r="AG99" s="11"/>
      <c r="AH99" s="6"/>
      <c r="AI99" s="18"/>
      <c r="AJ99" s="6"/>
      <c r="AK99" s="12"/>
      <c r="AL99" s="15"/>
      <c r="AM99" s="20"/>
      <c r="AN99" s="15"/>
      <c r="AO99" s="20"/>
      <c r="AP99" s="6"/>
      <c r="AQ99" s="7"/>
      <c r="AS99" s="48"/>
    </row>
    <row r="100" spans="1:45" s="9" customFormat="1" ht="15">
      <c r="A100" s="35"/>
      <c r="B100" s="200"/>
      <c r="C100" s="200"/>
      <c r="D100" s="200"/>
      <c r="E100" s="200"/>
      <c r="F100" s="200"/>
      <c r="G100" s="200"/>
      <c r="H100" s="200"/>
      <c r="I100" s="200"/>
      <c r="J100" s="35"/>
      <c r="K100" s="200"/>
      <c r="L100" s="15"/>
      <c r="M100" s="6"/>
      <c r="N100" s="17"/>
      <c r="O100" s="15"/>
      <c r="P100" s="18"/>
      <c r="Q100" s="17"/>
      <c r="R100" s="15"/>
      <c r="T100" s="31"/>
      <c r="U100" s="68"/>
      <c r="V100" s="31"/>
      <c r="W100" s="31"/>
      <c r="AC100" s="15"/>
      <c r="AD100" s="19"/>
      <c r="AE100" s="17"/>
      <c r="AF100" s="15"/>
      <c r="AG100" s="11"/>
      <c r="AH100" s="6"/>
      <c r="AI100" s="18"/>
      <c r="AJ100" s="6"/>
      <c r="AK100" s="12"/>
      <c r="AL100" s="15"/>
      <c r="AM100" s="20"/>
      <c r="AN100" s="15"/>
      <c r="AO100" s="20"/>
      <c r="AP100" s="6"/>
      <c r="AQ100" s="7"/>
      <c r="AS100" s="49"/>
    </row>
    <row r="101" spans="1:45" s="9" customFormat="1" ht="15">
      <c r="A101" s="35"/>
      <c r="B101" s="200"/>
      <c r="C101" s="200"/>
      <c r="D101" s="200"/>
      <c r="E101" s="200"/>
      <c r="F101" s="200"/>
      <c r="G101" s="200"/>
      <c r="H101" s="200"/>
      <c r="I101" s="200"/>
      <c r="J101" s="35"/>
      <c r="K101" s="200"/>
      <c r="L101" s="15"/>
      <c r="M101" s="6"/>
      <c r="N101" s="17"/>
      <c r="O101" s="15"/>
      <c r="P101" s="18"/>
      <c r="Q101" s="17"/>
      <c r="R101" s="15"/>
      <c r="S101" s="10"/>
      <c r="T101" s="31"/>
      <c r="U101" s="68"/>
      <c r="V101" s="31"/>
      <c r="W101" s="31"/>
      <c r="AH101" s="6"/>
      <c r="AI101" s="18"/>
      <c r="AJ101" s="6"/>
      <c r="AK101" s="12"/>
      <c r="AL101" s="15"/>
      <c r="AM101" s="20"/>
      <c r="AN101" s="15"/>
      <c r="AO101" s="20"/>
      <c r="AP101" s="6"/>
      <c r="AQ101" s="7"/>
      <c r="AS101" s="49"/>
    </row>
    <row r="102" spans="2:45" s="5" customFormat="1" ht="15">
      <c r="B102" s="41"/>
      <c r="C102" s="200"/>
      <c r="D102" s="200"/>
      <c r="E102" s="200"/>
      <c r="F102" s="200"/>
      <c r="G102" s="200"/>
      <c r="H102" s="200"/>
      <c r="I102" s="200"/>
      <c r="J102" s="35"/>
      <c r="K102" s="200"/>
      <c r="L102" s="15"/>
      <c r="M102" s="6"/>
      <c r="N102" s="17"/>
      <c r="O102" s="15"/>
      <c r="P102" s="18"/>
      <c r="Q102" s="17"/>
      <c r="R102" s="15"/>
      <c r="S102" s="32"/>
      <c r="T102" s="10"/>
      <c r="U102" s="68"/>
      <c r="V102" s="31"/>
      <c r="W102" s="31"/>
      <c r="AC102" s="15"/>
      <c r="AD102" s="19"/>
      <c r="AE102" s="17"/>
      <c r="AF102" s="15"/>
      <c r="AG102" s="11"/>
      <c r="AH102" s="6"/>
      <c r="AI102" s="18"/>
      <c r="AJ102" s="6"/>
      <c r="AK102" s="12"/>
      <c r="AL102" s="15"/>
      <c r="AM102" s="20"/>
      <c r="AN102" s="15"/>
      <c r="AO102" s="20"/>
      <c r="AP102" s="6"/>
      <c r="AQ102" s="7"/>
      <c r="AS102" s="48"/>
    </row>
    <row r="103" spans="2:45" s="5" customFormat="1" ht="15">
      <c r="B103" s="41"/>
      <c r="C103" s="200"/>
      <c r="D103" s="200"/>
      <c r="E103" s="200"/>
      <c r="F103" s="200"/>
      <c r="G103" s="200"/>
      <c r="H103" s="200"/>
      <c r="I103" s="200"/>
      <c r="J103" s="35"/>
      <c r="K103" s="200"/>
      <c r="L103" s="15"/>
      <c r="M103" s="6"/>
      <c r="N103" s="17"/>
      <c r="O103" s="15"/>
      <c r="P103" s="18"/>
      <c r="Q103" s="17"/>
      <c r="R103" s="15"/>
      <c r="S103" s="33"/>
      <c r="T103" s="31"/>
      <c r="U103" s="69"/>
      <c r="V103" s="10"/>
      <c r="W103" s="10"/>
      <c r="AH103" s="6"/>
      <c r="AI103" s="18"/>
      <c r="AJ103" s="6"/>
      <c r="AK103" s="12"/>
      <c r="AL103" s="15"/>
      <c r="AM103" s="20"/>
      <c r="AN103" s="15"/>
      <c r="AO103" s="20"/>
      <c r="AP103" s="6"/>
      <c r="AQ103" s="7"/>
      <c r="AS103" s="48"/>
    </row>
    <row r="104" spans="2:45" s="5" customFormat="1" ht="16.5" customHeight="1">
      <c r="B104" s="41"/>
      <c r="C104" s="200"/>
      <c r="D104" s="200"/>
      <c r="E104" s="200"/>
      <c r="F104" s="200"/>
      <c r="G104" s="200"/>
      <c r="H104" s="200"/>
      <c r="I104" s="200"/>
      <c r="J104" s="35"/>
      <c r="K104" s="200"/>
      <c r="L104" s="15"/>
      <c r="M104" s="6"/>
      <c r="N104" s="17"/>
      <c r="O104" s="15"/>
      <c r="P104" s="18"/>
      <c r="Q104" s="17"/>
      <c r="R104" s="15"/>
      <c r="U104" s="68"/>
      <c r="V104" s="31"/>
      <c r="W104" s="31"/>
      <c r="AC104" s="15"/>
      <c r="AD104" s="19"/>
      <c r="AE104" s="17"/>
      <c r="AF104" s="15"/>
      <c r="AG104" s="11"/>
      <c r="AH104" s="6"/>
      <c r="AI104" s="18"/>
      <c r="AJ104" s="6"/>
      <c r="AK104" s="12"/>
      <c r="AL104" s="15"/>
      <c r="AM104" s="20"/>
      <c r="AN104" s="15"/>
      <c r="AO104" s="20"/>
      <c r="AP104" s="6"/>
      <c r="AQ104" s="7"/>
      <c r="AS104" s="48"/>
    </row>
    <row r="105" spans="2:45" s="5" customFormat="1" ht="15">
      <c r="B105" s="41"/>
      <c r="P105" s="18"/>
      <c r="Q105" s="17"/>
      <c r="R105" s="15"/>
      <c r="T105" s="31"/>
      <c r="U105" s="30"/>
      <c r="AM105" s="20"/>
      <c r="AO105" s="20"/>
      <c r="AP105" s="6"/>
      <c r="AQ105" s="7"/>
      <c r="AS105" s="48"/>
    </row>
    <row r="106" spans="2:45" s="5" customFormat="1" ht="18">
      <c r="B106" s="41"/>
      <c r="C106" s="22"/>
      <c r="D106" s="15"/>
      <c r="E106" s="13"/>
      <c r="F106" s="6"/>
      <c r="G106" s="14"/>
      <c r="H106" s="15"/>
      <c r="I106" s="16"/>
      <c r="J106" s="6"/>
      <c r="K106" s="14"/>
      <c r="L106" s="15"/>
      <c r="M106" s="6"/>
      <c r="N106" s="17"/>
      <c r="O106" s="15"/>
      <c r="P106" s="18"/>
      <c r="Q106" s="17"/>
      <c r="R106" s="15"/>
      <c r="T106" s="31"/>
      <c r="U106" s="68"/>
      <c r="V106" s="31"/>
      <c r="W106" s="31"/>
      <c r="AP106" s="6"/>
      <c r="AQ106" s="7"/>
      <c r="AS106" s="48"/>
    </row>
    <row r="107" spans="2:45" s="5" customFormat="1" ht="18">
      <c r="B107" s="41"/>
      <c r="C107" s="22"/>
      <c r="D107" s="15"/>
      <c r="E107" s="13"/>
      <c r="F107" s="6"/>
      <c r="G107" s="14"/>
      <c r="H107" s="15"/>
      <c r="I107" s="16"/>
      <c r="J107" s="6"/>
      <c r="K107" s="14"/>
      <c r="L107" s="15"/>
      <c r="M107" s="6"/>
      <c r="N107" s="17"/>
      <c r="O107" s="15"/>
      <c r="P107" s="18"/>
      <c r="Q107" s="17"/>
      <c r="R107" s="15"/>
      <c r="S107" s="21"/>
      <c r="T107" s="15"/>
      <c r="U107" s="68"/>
      <c r="V107" s="31"/>
      <c r="W107" s="31"/>
      <c r="AC107" s="15"/>
      <c r="AD107" s="19"/>
      <c r="AE107" s="17"/>
      <c r="AF107" s="15"/>
      <c r="AG107" s="11"/>
      <c r="AH107" s="6"/>
      <c r="AI107" s="18"/>
      <c r="AJ107" s="6"/>
      <c r="AK107" s="12"/>
      <c r="AL107" s="15"/>
      <c r="AM107" s="20"/>
      <c r="AN107" s="15"/>
      <c r="AO107" s="20"/>
      <c r="AP107" s="6"/>
      <c r="AQ107" s="7"/>
      <c r="AS107" s="48"/>
    </row>
    <row r="108" spans="2:45" s="5" customFormat="1" ht="15">
      <c r="B108" s="41"/>
      <c r="P108" s="18"/>
      <c r="Q108" s="17"/>
      <c r="R108" s="15"/>
      <c r="S108" s="21"/>
      <c r="T108" s="15"/>
      <c r="U108" s="70"/>
      <c r="V108" s="15"/>
      <c r="W108" s="15"/>
      <c r="AC108" s="15"/>
      <c r="AD108" s="19"/>
      <c r="AE108" s="17"/>
      <c r="AF108" s="15"/>
      <c r="AG108" s="11"/>
      <c r="AH108" s="6"/>
      <c r="AI108" s="18"/>
      <c r="AJ108" s="6"/>
      <c r="AK108" s="12"/>
      <c r="AL108" s="15"/>
      <c r="AM108" s="20"/>
      <c r="AN108" s="15"/>
      <c r="AO108" s="20"/>
      <c r="AP108" s="6"/>
      <c r="AQ108" s="7"/>
      <c r="AS108" s="48"/>
    </row>
    <row r="109" spans="2:45" s="5" customFormat="1" ht="18">
      <c r="B109" s="41"/>
      <c r="C109" s="22"/>
      <c r="D109" s="15"/>
      <c r="E109" s="13"/>
      <c r="F109" s="6"/>
      <c r="G109" s="14"/>
      <c r="H109" s="15"/>
      <c r="I109" s="16"/>
      <c r="J109" s="6"/>
      <c r="K109" s="14"/>
      <c r="L109" s="15"/>
      <c r="M109" s="6"/>
      <c r="N109" s="17"/>
      <c r="O109" s="15"/>
      <c r="P109" s="18"/>
      <c r="Q109" s="17"/>
      <c r="R109" s="15"/>
      <c r="S109" s="21"/>
      <c r="T109" s="15"/>
      <c r="U109" s="70"/>
      <c r="V109" s="15"/>
      <c r="W109" s="15"/>
      <c r="AC109" s="15"/>
      <c r="AD109" s="19"/>
      <c r="AE109" s="17"/>
      <c r="AF109" s="15"/>
      <c r="AG109" s="11"/>
      <c r="AH109" s="6"/>
      <c r="AI109" s="18"/>
      <c r="AJ109" s="6"/>
      <c r="AK109" s="12"/>
      <c r="AL109" s="15"/>
      <c r="AM109" s="20"/>
      <c r="AN109" s="15"/>
      <c r="AO109" s="20"/>
      <c r="AP109" s="6"/>
      <c r="AQ109" s="7"/>
      <c r="AS109" s="48"/>
    </row>
    <row r="110" spans="2:45" s="5" customFormat="1" ht="15">
      <c r="B110" s="41"/>
      <c r="C110" s="31"/>
      <c r="D110" s="31"/>
      <c r="E110" s="31"/>
      <c r="F110" s="31"/>
      <c r="G110" s="14"/>
      <c r="H110" s="15"/>
      <c r="I110" s="16"/>
      <c r="J110" s="6"/>
      <c r="K110" s="14"/>
      <c r="L110" s="15"/>
      <c r="M110" s="6"/>
      <c r="N110" s="17"/>
      <c r="O110" s="15"/>
      <c r="P110" s="18"/>
      <c r="Q110" s="17"/>
      <c r="R110" s="15"/>
      <c r="S110"/>
      <c r="T110"/>
      <c r="U110" s="70"/>
      <c r="V110" s="15"/>
      <c r="W110" s="15"/>
      <c r="AC110" s="15"/>
      <c r="AD110" s="19"/>
      <c r="AE110" s="17"/>
      <c r="AF110" s="15"/>
      <c r="AG110" s="11"/>
      <c r="AH110" s="6"/>
      <c r="AI110" s="18"/>
      <c r="AJ110" s="6"/>
      <c r="AK110" s="12"/>
      <c r="AL110" s="15"/>
      <c r="AM110" s="20"/>
      <c r="AN110" s="15"/>
      <c r="AO110" s="20"/>
      <c r="AP110" s="6"/>
      <c r="AQ110" s="7"/>
      <c r="AS110" s="48"/>
    </row>
  </sheetData>
  <sheetProtection/>
  <mergeCells count="14">
    <mergeCell ref="C4:Q4"/>
    <mergeCell ref="R4:S4"/>
    <mergeCell ref="Y4:AB4"/>
    <mergeCell ref="AC4:AH4"/>
    <mergeCell ref="AI4:AJ4"/>
    <mergeCell ref="AL4:AP4"/>
    <mergeCell ref="Y97:AB97"/>
    <mergeCell ref="A98:AS98"/>
    <mergeCell ref="A1:AM1"/>
    <mergeCell ref="A2:X3"/>
    <mergeCell ref="Y2:AK3"/>
    <mergeCell ref="AL2:AP3"/>
    <mergeCell ref="AQ2:AQ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2011-11-08T13:39:01Z</cp:lastPrinted>
  <dcterms:created xsi:type="dcterms:W3CDTF">2006-09-16T00:00:00Z</dcterms:created>
  <dcterms:modified xsi:type="dcterms:W3CDTF">2016-03-18T11:39:11Z</dcterms:modified>
  <cp:category/>
  <cp:version/>
  <cp:contentType/>
  <cp:contentStatus/>
</cp:coreProperties>
</file>